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民生國小\0經費執行\"/>
    </mc:Choice>
  </mc:AlternateContent>
  <xr:revisionPtr revIDLastSave="0" documentId="8_{EDC5C55D-6F9E-4390-A55A-3FFD89A4FF4E}" xr6:coauthVersionLast="36" xr6:coauthVersionMax="36" xr10:uidLastSave="{00000000-0000-0000-0000-000000000000}"/>
  <bookViews>
    <workbookView xWindow="0" yWindow="0" windowWidth="28800" windowHeight="10995" tabRatio="713" firstSheet="1" activeTab="2" xr2:uid="{00000000-000D-0000-FFFF-FFFF00000000}"/>
  </bookViews>
  <sheets>
    <sheet name="勞保-社團明細" sheetId="72" state="hidden" r:id="rId1"/>
    <sheet name="鐘點統計" sheetId="83" r:id="rId2"/>
    <sheet name="所得" sheetId="82" r:id="rId3"/>
    <sheet name="勞退" sheetId="80" r:id="rId4"/>
    <sheet name="健保" sheetId="81" r:id="rId5"/>
    <sheet name="勞保" sheetId="79" r:id="rId6"/>
    <sheet name="作業表" sheetId="70" r:id="rId7"/>
    <sheet name="勞退-請撥" sheetId="68" r:id="rId8"/>
    <sheet name="勞退-支付" sheetId="69" r:id="rId9"/>
    <sheet name="健保-請撥 " sheetId="75" r:id="rId10"/>
    <sheet name="健保-支付" sheetId="76" r:id="rId11"/>
    <sheet name="勞保-請撥" sheetId="77" r:id="rId12"/>
    <sheet name="勞保-支付" sheetId="78" r:id="rId13"/>
    <sheet name="作業表-勞退" sheetId="71" state="hidden" r:id="rId14"/>
  </sheets>
  <definedNames>
    <definedName name="_xlnm.Print_Area" localSheetId="6">作業表!$A$1:$R$37</definedName>
    <definedName name="_xlnm.Print_Area" localSheetId="13">'作業表-勞退'!$A$1:$U$47</definedName>
    <definedName name="_xlnm.Print_Area" localSheetId="2">所得!$A$1:$H$112</definedName>
    <definedName name="_xlnm.Print_Area" localSheetId="4">健保!$A$1:$G$53</definedName>
    <definedName name="_xlnm.Print_Area" localSheetId="10">'健保-支付'!$A$1:$P$37</definedName>
    <definedName name="_xlnm.Print_Area" localSheetId="9">'健保-請撥 '!$A$1:$P$27</definedName>
    <definedName name="_xlnm.Print_Area" localSheetId="5">勞保!$A$1:$H$52</definedName>
    <definedName name="_xlnm.Print_Area" localSheetId="12">'勞保-支付'!$A$1:$P$37</definedName>
    <definedName name="_xlnm.Print_Area" localSheetId="11">'勞保-請撥'!$A$1:$P$27</definedName>
    <definedName name="_xlnm.Print_Area" localSheetId="3">勞退!$A$1:$G$47</definedName>
    <definedName name="_xlnm.Print_Area" localSheetId="8">'勞退-支付'!$A$1:$P$37</definedName>
    <definedName name="_xlnm.Print_Area" localSheetId="7">'勞退-請撥'!$A$1:$P$27</definedName>
  </definedNames>
  <calcPr calcId="191029"/>
</workbook>
</file>

<file path=xl/calcChain.xml><?xml version="1.0" encoding="utf-8"?>
<calcChain xmlns="http://schemas.openxmlformats.org/spreadsheetml/2006/main">
  <c r="B1" i="82" l="1"/>
  <c r="C1" i="82"/>
  <c r="D1" i="82"/>
  <c r="A1" i="82"/>
  <c r="C4" i="82" l="1"/>
  <c r="D4" i="82"/>
  <c r="E4" i="82"/>
  <c r="F4" i="82"/>
  <c r="G4" i="82"/>
  <c r="H4" i="82" s="1"/>
  <c r="C5" i="82"/>
  <c r="D5" i="82"/>
  <c r="E5" i="82"/>
  <c r="F5" i="82"/>
  <c r="G5" i="82"/>
  <c r="C6" i="82"/>
  <c r="D6" i="82"/>
  <c r="E6" i="82"/>
  <c r="H6" i="82" s="1"/>
  <c r="F6" i="82"/>
  <c r="G6" i="82"/>
  <c r="C7" i="82"/>
  <c r="D7" i="82"/>
  <c r="E7" i="82"/>
  <c r="F7" i="82"/>
  <c r="G7" i="82"/>
  <c r="C8" i="82"/>
  <c r="H8" i="82" s="1"/>
  <c r="D8" i="82"/>
  <c r="E8" i="82"/>
  <c r="F8" i="82"/>
  <c r="G8" i="82"/>
  <c r="C9" i="82"/>
  <c r="D9" i="82"/>
  <c r="E9" i="82"/>
  <c r="F9" i="82"/>
  <c r="H9" i="82" s="1"/>
  <c r="G9" i="82"/>
  <c r="C10" i="82"/>
  <c r="D10" i="82"/>
  <c r="E10" i="82"/>
  <c r="F10" i="82"/>
  <c r="G10" i="82"/>
  <c r="C11" i="82"/>
  <c r="D11" i="82"/>
  <c r="E11" i="82"/>
  <c r="F11" i="82"/>
  <c r="G11" i="82"/>
  <c r="C12" i="82"/>
  <c r="D12" i="82"/>
  <c r="E12" i="82"/>
  <c r="F12" i="82"/>
  <c r="G12" i="82"/>
  <c r="H12" i="82" s="1"/>
  <c r="C13" i="82"/>
  <c r="D13" i="82"/>
  <c r="E13" i="82"/>
  <c r="F13" i="82"/>
  <c r="G13" i="82"/>
  <c r="C14" i="82"/>
  <c r="D14" i="82"/>
  <c r="E14" i="82"/>
  <c r="H14" i="82" s="1"/>
  <c r="F14" i="82"/>
  <c r="G14" i="82"/>
  <c r="C15" i="82"/>
  <c r="D15" i="82"/>
  <c r="E15" i="82"/>
  <c r="F15" i="82"/>
  <c r="G15" i="82"/>
  <c r="C16" i="82"/>
  <c r="D16" i="82"/>
  <c r="E16" i="82"/>
  <c r="F16" i="82"/>
  <c r="G16" i="82"/>
  <c r="C17" i="82"/>
  <c r="D17" i="82"/>
  <c r="E17" i="82"/>
  <c r="F17" i="82"/>
  <c r="H17" i="82" s="1"/>
  <c r="G17" i="82"/>
  <c r="C18" i="82"/>
  <c r="D18" i="82"/>
  <c r="E18" i="82"/>
  <c r="F18" i="82"/>
  <c r="G18" i="82"/>
  <c r="C19" i="82"/>
  <c r="D19" i="82"/>
  <c r="E19" i="82"/>
  <c r="F19" i="82"/>
  <c r="G19" i="82"/>
  <c r="C20" i="82"/>
  <c r="D20" i="82"/>
  <c r="E20" i="82"/>
  <c r="F20" i="82"/>
  <c r="G20" i="82"/>
  <c r="C21" i="82"/>
  <c r="D21" i="82"/>
  <c r="E21" i="82"/>
  <c r="F21" i="82"/>
  <c r="G21" i="82"/>
  <c r="C22" i="82"/>
  <c r="D22" i="82"/>
  <c r="E22" i="82"/>
  <c r="H22" i="82" s="1"/>
  <c r="F22" i="82"/>
  <c r="G22" i="82"/>
  <c r="C23" i="82"/>
  <c r="D23" i="82"/>
  <c r="E23" i="82"/>
  <c r="F23" i="82"/>
  <c r="G23" i="82"/>
  <c r="C24" i="82"/>
  <c r="D24" i="82"/>
  <c r="E24" i="82"/>
  <c r="F24" i="82"/>
  <c r="G24" i="82"/>
  <c r="C25" i="82"/>
  <c r="D25" i="82"/>
  <c r="E25" i="82"/>
  <c r="F25" i="82"/>
  <c r="H25" i="82" s="1"/>
  <c r="G25" i="82"/>
  <c r="C26" i="82"/>
  <c r="D26" i="82"/>
  <c r="E26" i="82"/>
  <c r="F26" i="82"/>
  <c r="G26" i="82"/>
  <c r="C27" i="82"/>
  <c r="D27" i="82"/>
  <c r="E27" i="82"/>
  <c r="F27" i="82"/>
  <c r="G27" i="82"/>
  <c r="C28" i="82"/>
  <c r="D28" i="82"/>
  <c r="E28" i="82"/>
  <c r="F28" i="82"/>
  <c r="G28" i="82"/>
  <c r="H28" i="82" s="1"/>
  <c r="C29" i="82"/>
  <c r="D29" i="82"/>
  <c r="E29" i="82"/>
  <c r="F29" i="82"/>
  <c r="G29" i="82"/>
  <c r="C30" i="82"/>
  <c r="D30" i="82"/>
  <c r="E30" i="82"/>
  <c r="H30" i="82" s="1"/>
  <c r="F30" i="82"/>
  <c r="G30" i="82"/>
  <c r="C31" i="82"/>
  <c r="D31" i="82"/>
  <c r="E31" i="82"/>
  <c r="F31" i="82"/>
  <c r="G31" i="82"/>
  <c r="C32" i="82"/>
  <c r="D32" i="82"/>
  <c r="E32" i="82"/>
  <c r="F32" i="82"/>
  <c r="G32" i="82"/>
  <c r="C33" i="82"/>
  <c r="D33" i="82"/>
  <c r="E33" i="82"/>
  <c r="F33" i="82"/>
  <c r="H33" i="82" s="1"/>
  <c r="G33" i="82"/>
  <c r="C34" i="82"/>
  <c r="D34" i="82"/>
  <c r="E34" i="82"/>
  <c r="F34" i="82"/>
  <c r="G34" i="82"/>
  <c r="C35" i="82"/>
  <c r="D35" i="82"/>
  <c r="E35" i="82"/>
  <c r="F35" i="82"/>
  <c r="G35" i="82"/>
  <c r="C36" i="82"/>
  <c r="D36" i="82"/>
  <c r="E36" i="82"/>
  <c r="F36" i="82"/>
  <c r="G36" i="82"/>
  <c r="C37" i="82"/>
  <c r="D37" i="82"/>
  <c r="E37" i="82"/>
  <c r="F37" i="82"/>
  <c r="G37" i="82"/>
  <c r="C38" i="82"/>
  <c r="D38" i="82"/>
  <c r="E38" i="82"/>
  <c r="H38" i="82" s="1"/>
  <c r="F38" i="82"/>
  <c r="G38" i="82"/>
  <c r="C39" i="82"/>
  <c r="D39" i="82"/>
  <c r="E39" i="82"/>
  <c r="F39" i="82"/>
  <c r="G39" i="82"/>
  <c r="C40" i="82"/>
  <c r="D40" i="82"/>
  <c r="E40" i="82"/>
  <c r="F40" i="82"/>
  <c r="G40" i="82"/>
  <c r="C41" i="82"/>
  <c r="D41" i="82"/>
  <c r="E41" i="82"/>
  <c r="F41" i="82"/>
  <c r="H41" i="82" s="1"/>
  <c r="G41" i="82"/>
  <c r="C42" i="82"/>
  <c r="D42" i="82"/>
  <c r="E42" i="82"/>
  <c r="F42" i="82"/>
  <c r="G42" i="82"/>
  <c r="C43" i="82"/>
  <c r="D43" i="82"/>
  <c r="E43" i="82"/>
  <c r="F43" i="82"/>
  <c r="G43" i="82"/>
  <c r="C44" i="82"/>
  <c r="D44" i="82"/>
  <c r="E44" i="82"/>
  <c r="F44" i="82"/>
  <c r="G44" i="82"/>
  <c r="H44" i="82" s="1"/>
  <c r="C45" i="82"/>
  <c r="D45" i="82"/>
  <c r="E45" i="82"/>
  <c r="F45" i="82"/>
  <c r="G45" i="82"/>
  <c r="C46" i="82"/>
  <c r="D46" i="82"/>
  <c r="E46" i="82"/>
  <c r="H46" i="82" s="1"/>
  <c r="F46" i="82"/>
  <c r="G46" i="82"/>
  <c r="C47" i="82"/>
  <c r="H47" i="82" s="1"/>
  <c r="D47" i="82"/>
  <c r="E47" i="82"/>
  <c r="F47" i="82"/>
  <c r="G47" i="82"/>
  <c r="C48" i="82"/>
  <c r="D48" i="82"/>
  <c r="E48" i="82"/>
  <c r="F48" i="82"/>
  <c r="G48" i="82"/>
  <c r="C49" i="82"/>
  <c r="D49" i="82"/>
  <c r="E49" i="82"/>
  <c r="F49" i="82"/>
  <c r="H49" i="82" s="1"/>
  <c r="G49" i="82"/>
  <c r="C50" i="82"/>
  <c r="D50" i="82"/>
  <c r="E50" i="82"/>
  <c r="F50" i="82"/>
  <c r="G50" i="82"/>
  <c r="C51" i="82"/>
  <c r="D51" i="82"/>
  <c r="E51" i="82"/>
  <c r="F51" i="82"/>
  <c r="G51" i="82"/>
  <c r="C52" i="82"/>
  <c r="D52" i="82"/>
  <c r="E52" i="82"/>
  <c r="F52" i="82"/>
  <c r="G52" i="82"/>
  <c r="C53" i="82"/>
  <c r="D53" i="82"/>
  <c r="E53" i="82"/>
  <c r="F53" i="82"/>
  <c r="G53" i="82"/>
  <c r="C54" i="82"/>
  <c r="D54" i="82"/>
  <c r="E54" i="82"/>
  <c r="F54" i="82"/>
  <c r="G54" i="82"/>
  <c r="C55" i="82"/>
  <c r="D55" i="82"/>
  <c r="E55" i="82"/>
  <c r="F55" i="82"/>
  <c r="G55" i="82"/>
  <c r="C56" i="82"/>
  <c r="D56" i="82"/>
  <c r="E56" i="82"/>
  <c r="F56" i="82"/>
  <c r="G56" i="82"/>
  <c r="C57" i="82"/>
  <c r="D57" i="82"/>
  <c r="E57" i="82"/>
  <c r="F57" i="82"/>
  <c r="G57" i="82"/>
  <c r="C58" i="82"/>
  <c r="D58" i="82"/>
  <c r="E58" i="82"/>
  <c r="F58" i="82"/>
  <c r="G58" i="82"/>
  <c r="C59" i="82"/>
  <c r="D59" i="82"/>
  <c r="E59" i="82"/>
  <c r="F59" i="82"/>
  <c r="G59" i="82"/>
  <c r="C60" i="82"/>
  <c r="D60" i="82"/>
  <c r="E60" i="82"/>
  <c r="F60" i="82"/>
  <c r="G60" i="82"/>
  <c r="C61" i="82"/>
  <c r="D61" i="82"/>
  <c r="E61" i="82"/>
  <c r="F61" i="82"/>
  <c r="G61" i="82"/>
  <c r="C62" i="82"/>
  <c r="D62" i="82"/>
  <c r="E62" i="82"/>
  <c r="F62" i="82"/>
  <c r="G62" i="82"/>
  <c r="C63" i="82"/>
  <c r="D63" i="82"/>
  <c r="E63" i="82"/>
  <c r="F63" i="82"/>
  <c r="G63" i="82"/>
  <c r="C64" i="82"/>
  <c r="D64" i="82"/>
  <c r="E64" i="82"/>
  <c r="F64" i="82"/>
  <c r="G64" i="82"/>
  <c r="C65" i="82"/>
  <c r="D65" i="82"/>
  <c r="E65" i="82"/>
  <c r="F65" i="82"/>
  <c r="H65" i="82" s="1"/>
  <c r="G65" i="82"/>
  <c r="C66" i="82"/>
  <c r="D66" i="82"/>
  <c r="E66" i="82"/>
  <c r="F66" i="82"/>
  <c r="G66" i="82"/>
  <c r="C67" i="82"/>
  <c r="D67" i="82"/>
  <c r="E67" i="82"/>
  <c r="F67" i="82"/>
  <c r="G67" i="82"/>
  <c r="C68" i="82"/>
  <c r="D68" i="82"/>
  <c r="E68" i="82"/>
  <c r="F68" i="82"/>
  <c r="G68" i="82"/>
  <c r="C69" i="82"/>
  <c r="D69" i="82"/>
  <c r="E69" i="82"/>
  <c r="F69" i="82"/>
  <c r="G69" i="82"/>
  <c r="C70" i="82"/>
  <c r="D70" i="82"/>
  <c r="E70" i="82"/>
  <c r="H70" i="82" s="1"/>
  <c r="F70" i="82"/>
  <c r="G70" i="82"/>
  <c r="C71" i="82"/>
  <c r="D71" i="82"/>
  <c r="E71" i="82"/>
  <c r="F71" i="82"/>
  <c r="G71" i="82"/>
  <c r="C72" i="82"/>
  <c r="D72" i="82"/>
  <c r="E72" i="82"/>
  <c r="F72" i="82"/>
  <c r="G72" i="82"/>
  <c r="C73" i="82"/>
  <c r="D73" i="82"/>
  <c r="E73" i="82"/>
  <c r="F73" i="82"/>
  <c r="G73" i="82"/>
  <c r="C74" i="82"/>
  <c r="D74" i="82"/>
  <c r="E74" i="82"/>
  <c r="F74" i="82"/>
  <c r="G74" i="82"/>
  <c r="C75" i="82"/>
  <c r="D75" i="82"/>
  <c r="H75" i="82" s="1"/>
  <c r="E75" i="82"/>
  <c r="F75" i="82"/>
  <c r="G75" i="82"/>
  <c r="C76" i="82"/>
  <c r="D76" i="82"/>
  <c r="E76" i="82"/>
  <c r="F76" i="82"/>
  <c r="G76" i="82"/>
  <c r="H76" i="82" s="1"/>
  <c r="C77" i="82"/>
  <c r="D77" i="82"/>
  <c r="E77" i="82"/>
  <c r="F77" i="82"/>
  <c r="G77" i="82"/>
  <c r="C78" i="82"/>
  <c r="D78" i="82"/>
  <c r="E78" i="82"/>
  <c r="F78" i="82"/>
  <c r="G78" i="82"/>
  <c r="C79" i="82"/>
  <c r="D79" i="82"/>
  <c r="E79" i="82"/>
  <c r="F79" i="82"/>
  <c r="G79" i="82"/>
  <c r="C80" i="82"/>
  <c r="D80" i="82"/>
  <c r="E80" i="82"/>
  <c r="F80" i="82"/>
  <c r="G80" i="82"/>
  <c r="C81" i="82"/>
  <c r="D81" i="82"/>
  <c r="E81" i="82"/>
  <c r="F81" i="82"/>
  <c r="H81" i="82" s="1"/>
  <c r="G81" i="82"/>
  <c r="C82" i="82"/>
  <c r="D82" i="82"/>
  <c r="E82" i="82"/>
  <c r="F82" i="82"/>
  <c r="G82" i="82"/>
  <c r="C83" i="82"/>
  <c r="D83" i="82"/>
  <c r="H83" i="82" s="1"/>
  <c r="E83" i="82"/>
  <c r="F83" i="82"/>
  <c r="G83" i="82"/>
  <c r="C84" i="82"/>
  <c r="D84" i="82"/>
  <c r="E84" i="82"/>
  <c r="F84" i="82"/>
  <c r="G84" i="82"/>
  <c r="H84" i="82" s="1"/>
  <c r="C85" i="82"/>
  <c r="D85" i="82"/>
  <c r="E85" i="82"/>
  <c r="F85" i="82"/>
  <c r="G85" i="82"/>
  <c r="C86" i="82"/>
  <c r="D86" i="82"/>
  <c r="E86" i="82"/>
  <c r="H86" i="82" s="1"/>
  <c r="F86" i="82"/>
  <c r="G86" i="82"/>
  <c r="C87" i="82"/>
  <c r="D87" i="82"/>
  <c r="E87" i="82"/>
  <c r="F87" i="82"/>
  <c r="G87" i="82"/>
  <c r="C88" i="82"/>
  <c r="D88" i="82"/>
  <c r="E88" i="82"/>
  <c r="F88" i="82"/>
  <c r="G88" i="82"/>
  <c r="C89" i="82"/>
  <c r="D89" i="82"/>
  <c r="E89" i="82"/>
  <c r="F89" i="82"/>
  <c r="H89" i="82" s="1"/>
  <c r="G89" i="82"/>
  <c r="C90" i="82"/>
  <c r="D90" i="82"/>
  <c r="E90" i="82"/>
  <c r="F90" i="82"/>
  <c r="G90" i="82"/>
  <c r="C91" i="82"/>
  <c r="D91" i="82"/>
  <c r="H91" i="82" s="1"/>
  <c r="E91" i="82"/>
  <c r="F91" i="82"/>
  <c r="G91" i="82"/>
  <c r="C92" i="82"/>
  <c r="D92" i="82"/>
  <c r="E92" i="82"/>
  <c r="F92" i="82"/>
  <c r="G92" i="82"/>
  <c r="H92" i="82" s="1"/>
  <c r="C93" i="82"/>
  <c r="D93" i="82"/>
  <c r="E93" i="82"/>
  <c r="F93" i="82"/>
  <c r="G93" i="82"/>
  <c r="C94" i="82"/>
  <c r="D94" i="82"/>
  <c r="E94" i="82"/>
  <c r="F94" i="82"/>
  <c r="G94" i="82"/>
  <c r="C95" i="82"/>
  <c r="D95" i="82"/>
  <c r="E95" i="82"/>
  <c r="F95" i="82"/>
  <c r="G95" i="82"/>
  <c r="C96" i="82"/>
  <c r="D96" i="82"/>
  <c r="E96" i="82"/>
  <c r="F96" i="82"/>
  <c r="G96" i="82"/>
  <c r="C97" i="82"/>
  <c r="D97" i="82"/>
  <c r="E97" i="82"/>
  <c r="F97" i="82"/>
  <c r="H97" i="82" s="1"/>
  <c r="G97" i="82"/>
  <c r="C98" i="82"/>
  <c r="D98" i="82"/>
  <c r="E98" i="82"/>
  <c r="F98" i="82"/>
  <c r="G98" i="82"/>
  <c r="C99" i="82"/>
  <c r="D99" i="82"/>
  <c r="H99" i="82" s="1"/>
  <c r="E99" i="82"/>
  <c r="F99" i="82"/>
  <c r="G99" i="82"/>
  <c r="C100" i="82"/>
  <c r="D100" i="82"/>
  <c r="E100" i="82"/>
  <c r="F100" i="82"/>
  <c r="G100" i="82"/>
  <c r="H100" i="82" s="1"/>
  <c r="C101" i="82"/>
  <c r="D101" i="82"/>
  <c r="E101" i="82"/>
  <c r="F101" i="82"/>
  <c r="G101" i="82"/>
  <c r="C102" i="82"/>
  <c r="D102" i="82"/>
  <c r="E102" i="82"/>
  <c r="H102" i="82" s="1"/>
  <c r="F102" i="82"/>
  <c r="G102" i="82"/>
  <c r="C103" i="82"/>
  <c r="D103" i="82"/>
  <c r="E103" i="82"/>
  <c r="F103" i="82"/>
  <c r="G103" i="82"/>
  <c r="C104" i="82"/>
  <c r="D104" i="82"/>
  <c r="E104" i="82"/>
  <c r="F104" i="82"/>
  <c r="G104" i="82"/>
  <c r="C105" i="82"/>
  <c r="D105" i="82"/>
  <c r="E105" i="82"/>
  <c r="F105" i="82"/>
  <c r="G105" i="82"/>
  <c r="C106" i="82"/>
  <c r="D106" i="82"/>
  <c r="E106" i="82"/>
  <c r="F106" i="82"/>
  <c r="G106" i="82"/>
  <c r="C107" i="82"/>
  <c r="D107" i="82"/>
  <c r="E107" i="82"/>
  <c r="F107" i="82"/>
  <c r="G107" i="82"/>
  <c r="C108" i="82"/>
  <c r="D108" i="82"/>
  <c r="E108" i="82"/>
  <c r="F108" i="82"/>
  <c r="G108" i="82"/>
  <c r="C109" i="82"/>
  <c r="D109" i="82"/>
  <c r="E109" i="82"/>
  <c r="F109" i="82"/>
  <c r="G109" i="82"/>
  <c r="C110" i="82"/>
  <c r="H110" i="82" s="1"/>
  <c r="D110" i="82"/>
  <c r="E110" i="82"/>
  <c r="F110" i="82"/>
  <c r="G110" i="82"/>
  <c r="C111" i="82"/>
  <c r="D111" i="82"/>
  <c r="E111" i="82"/>
  <c r="F111" i="82"/>
  <c r="G111" i="82"/>
  <c r="G3" i="82"/>
  <c r="F3" i="82"/>
  <c r="E3" i="82"/>
  <c r="D3" i="82"/>
  <c r="C3" i="82"/>
  <c r="H78" i="82"/>
  <c r="H94" i="82"/>
  <c r="H7" i="82"/>
  <c r="H10" i="82"/>
  <c r="H15" i="82"/>
  <c r="H20" i="82"/>
  <c r="H23" i="82"/>
  <c r="H31" i="82"/>
  <c r="H36" i="82"/>
  <c r="H63" i="82" l="1"/>
  <c r="H55" i="82"/>
  <c r="H108" i="82"/>
  <c r="H105" i="82"/>
  <c r="H73" i="82"/>
  <c r="H111" i="82"/>
  <c r="H109" i="82"/>
  <c r="H107" i="82"/>
  <c r="H106" i="82"/>
  <c r="H104" i="82"/>
  <c r="H103" i="82"/>
  <c r="H101" i="82"/>
  <c r="H98" i="82"/>
  <c r="H96" i="82"/>
  <c r="H95" i="82"/>
  <c r="H93" i="82"/>
  <c r="H90" i="82"/>
  <c r="H88" i="82"/>
  <c r="H87" i="82"/>
  <c r="H85" i="82"/>
  <c r="H82" i="82"/>
  <c r="H80" i="82"/>
  <c r="H79" i="82"/>
  <c r="H77" i="82"/>
  <c r="H74" i="82"/>
  <c r="H72" i="82"/>
  <c r="H71" i="82"/>
  <c r="H69" i="82"/>
  <c r="H51" i="82"/>
  <c r="H50" i="82"/>
  <c r="H48" i="82"/>
  <c r="H45" i="82"/>
  <c r="H43" i="82"/>
  <c r="H42" i="82"/>
  <c r="H40" i="82"/>
  <c r="H39" i="82"/>
  <c r="H37" i="82"/>
  <c r="H35" i="82"/>
  <c r="H34" i="82"/>
  <c r="H32" i="82"/>
  <c r="H29" i="82"/>
  <c r="H27" i="82"/>
  <c r="H26" i="82"/>
  <c r="H24" i="82"/>
  <c r="H21" i="82"/>
  <c r="H19" i="82"/>
  <c r="H18" i="82"/>
  <c r="H16" i="82"/>
  <c r="H13" i="82"/>
  <c r="H11" i="82"/>
  <c r="H5" i="82"/>
  <c r="H68" i="82"/>
  <c r="H57" i="82"/>
  <c r="H62" i="82"/>
  <c r="H60" i="82"/>
  <c r="H54" i="82"/>
  <c r="H67" i="82"/>
  <c r="H66" i="82"/>
  <c r="H61" i="82"/>
  <c r="H58" i="82"/>
  <c r="H64" i="82"/>
  <c r="H59" i="82"/>
  <c r="H56" i="82"/>
  <c r="H53" i="82"/>
  <c r="H52" i="82"/>
  <c r="E112" i="82"/>
  <c r="F112" i="82"/>
  <c r="G112" i="82"/>
  <c r="D112" i="82"/>
  <c r="C112" i="82"/>
  <c r="B1" i="83"/>
  <c r="C1" i="83"/>
  <c r="D1" i="83"/>
  <c r="A1" i="83"/>
  <c r="K33" i="70" l="1"/>
  <c r="K32" i="70"/>
  <c r="K31" i="70"/>
  <c r="K30" i="70"/>
  <c r="K29" i="70"/>
  <c r="K28" i="70"/>
  <c r="K18" i="70"/>
  <c r="K19" i="70" s="1"/>
  <c r="K17" i="70"/>
  <c r="K16" i="70"/>
  <c r="K14" i="70"/>
  <c r="K13" i="70"/>
  <c r="K12" i="70"/>
  <c r="K11" i="70"/>
  <c r="K10" i="70"/>
  <c r="K9" i="70"/>
  <c r="K8" i="70"/>
  <c r="K7" i="70"/>
  <c r="J33" i="70"/>
  <c r="J32" i="70"/>
  <c r="J31" i="70"/>
  <c r="J30" i="70"/>
  <c r="J29" i="70"/>
  <c r="J28" i="70"/>
  <c r="J18" i="70"/>
  <c r="J17" i="70"/>
  <c r="J16" i="70"/>
  <c r="J14" i="70"/>
  <c r="J13" i="70"/>
  <c r="J12" i="70"/>
  <c r="J11" i="70"/>
  <c r="J10" i="70"/>
  <c r="J9" i="70"/>
  <c r="J8" i="70"/>
  <c r="J7" i="70"/>
  <c r="M33" i="70"/>
  <c r="M32" i="70"/>
  <c r="M31" i="70"/>
  <c r="M30" i="70"/>
  <c r="M29" i="70"/>
  <c r="M28" i="70"/>
  <c r="M18" i="70"/>
  <c r="M17" i="70"/>
  <c r="M16" i="70"/>
  <c r="M14" i="70"/>
  <c r="M13" i="70"/>
  <c r="M12" i="70"/>
  <c r="M11" i="70"/>
  <c r="M10" i="70"/>
  <c r="M9" i="70"/>
  <c r="M8" i="70"/>
  <c r="M7" i="70"/>
  <c r="G8" i="70"/>
  <c r="G31" i="70"/>
  <c r="H31" i="70"/>
  <c r="G32" i="70"/>
  <c r="H32" i="70"/>
  <c r="G33" i="70"/>
  <c r="H33" i="70"/>
  <c r="H30" i="70"/>
  <c r="G30" i="70"/>
  <c r="H29" i="70"/>
  <c r="G29" i="70"/>
  <c r="H28" i="70"/>
  <c r="G28" i="70"/>
  <c r="H18" i="70"/>
  <c r="G18" i="70"/>
  <c r="H17" i="70"/>
  <c r="G17" i="70"/>
  <c r="H16" i="70"/>
  <c r="G16" i="70"/>
  <c r="H14" i="70"/>
  <c r="H13" i="70"/>
  <c r="H12" i="70"/>
  <c r="H11" i="70"/>
  <c r="H10" i="70"/>
  <c r="H9" i="70"/>
  <c r="H8" i="70"/>
  <c r="H7" i="70"/>
  <c r="G14" i="70"/>
  <c r="G13" i="70"/>
  <c r="G12" i="70"/>
  <c r="G11" i="70"/>
  <c r="G10" i="70"/>
  <c r="G9" i="70"/>
  <c r="G7" i="70"/>
  <c r="E4" i="81"/>
  <c r="E6" i="81"/>
  <c r="E38" i="81"/>
  <c r="E43" i="81"/>
  <c r="E47" i="81"/>
  <c r="F24" i="81"/>
  <c r="F25" i="81"/>
  <c r="F26" i="81"/>
  <c r="F27" i="81"/>
  <c r="F28" i="81"/>
  <c r="F29" i="81"/>
  <c r="F30" i="81"/>
  <c r="F31" i="81"/>
  <c r="F32" i="81"/>
  <c r="F33" i="81"/>
  <c r="F34" i="81"/>
  <c r="F35" i="81"/>
  <c r="F36" i="81"/>
  <c r="F37" i="81"/>
  <c r="F40" i="81"/>
  <c r="F41" i="81"/>
  <c r="F44" i="81"/>
  <c r="F45" i="81"/>
  <c r="F46" i="81"/>
  <c r="F48" i="81"/>
  <c r="F49" i="81"/>
  <c r="F50" i="81"/>
  <c r="F51" i="81"/>
  <c r="F52" i="81"/>
  <c r="D31" i="70"/>
  <c r="E31" i="70"/>
  <c r="D32" i="70"/>
  <c r="E32" i="70"/>
  <c r="D33" i="70"/>
  <c r="E33" i="70"/>
  <c r="E30" i="70"/>
  <c r="D30" i="70"/>
  <c r="E29" i="70"/>
  <c r="D29" i="70"/>
  <c r="E28" i="70"/>
  <c r="D28" i="70"/>
  <c r="E18" i="70"/>
  <c r="D18" i="70"/>
  <c r="E17" i="70"/>
  <c r="D17" i="70"/>
  <c r="E16" i="70"/>
  <c r="D16" i="70"/>
  <c r="D8" i="70"/>
  <c r="E8" i="70"/>
  <c r="D9" i="70"/>
  <c r="E9" i="70"/>
  <c r="D10" i="70"/>
  <c r="E10" i="70"/>
  <c r="D11" i="70"/>
  <c r="E11" i="70"/>
  <c r="D12" i="70"/>
  <c r="E12" i="70"/>
  <c r="D13" i="70"/>
  <c r="E13" i="70"/>
  <c r="D14" i="70"/>
  <c r="E14" i="70"/>
  <c r="E7" i="70"/>
  <c r="D7" i="70"/>
  <c r="J19" i="70" l="1"/>
  <c r="M19" i="70"/>
  <c r="K15" i="70"/>
  <c r="K20" i="70" s="1"/>
  <c r="J15" i="70"/>
  <c r="M15" i="70"/>
  <c r="J20" i="70"/>
  <c r="M20" i="70"/>
  <c r="G15" i="70"/>
  <c r="G20" i="70" s="1"/>
  <c r="H19" i="70"/>
  <c r="G19" i="70"/>
  <c r="H15" i="70"/>
  <c r="H20" i="70" s="1"/>
  <c r="I36" i="82"/>
  <c r="H3" i="82"/>
  <c r="H112" i="82" s="1"/>
  <c r="C52" i="81"/>
  <c r="D47" i="81"/>
  <c r="F47" i="81"/>
  <c r="D43" i="81"/>
  <c r="F43" i="81"/>
  <c r="D38" i="81"/>
  <c r="I31" i="81"/>
  <c r="H31" i="81"/>
  <c r="J31" i="81" s="1"/>
  <c r="F23" i="81"/>
  <c r="F22" i="81"/>
  <c r="F21" i="81"/>
  <c r="I20" i="81"/>
  <c r="H20" i="81"/>
  <c r="F20" i="81"/>
  <c r="F19" i="81"/>
  <c r="F18" i="81"/>
  <c r="F17" i="81"/>
  <c r="F16" i="81"/>
  <c r="F15" i="81"/>
  <c r="F14" i="81"/>
  <c r="F13" i="81"/>
  <c r="F12" i="81"/>
  <c r="F11" i="81"/>
  <c r="F10" i="81"/>
  <c r="F9" i="81"/>
  <c r="F8" i="81"/>
  <c r="F7" i="81"/>
  <c r="D6" i="81"/>
  <c r="F5" i="81"/>
  <c r="F6" i="81" s="1"/>
  <c r="D4" i="81"/>
  <c r="F3" i="81"/>
  <c r="F4" i="81" s="1"/>
  <c r="F46" i="80"/>
  <c r="F44" i="80"/>
  <c r="F43" i="80"/>
  <c r="F42" i="80"/>
  <c r="D41" i="80"/>
  <c r="F40" i="80"/>
  <c r="F39" i="80"/>
  <c r="F38" i="80"/>
  <c r="F41" i="80" s="1"/>
  <c r="F37" i="80"/>
  <c r="D37" i="80"/>
  <c r="F36" i="80"/>
  <c r="F35" i="80"/>
  <c r="D34" i="80"/>
  <c r="F33" i="80"/>
  <c r="F32" i="80"/>
  <c r="F31" i="80"/>
  <c r="F30" i="80"/>
  <c r="F29" i="80"/>
  <c r="F28" i="80"/>
  <c r="I27" i="80"/>
  <c r="H27" i="80"/>
  <c r="F27" i="80"/>
  <c r="F26" i="80"/>
  <c r="F25" i="80"/>
  <c r="F24" i="80"/>
  <c r="F23" i="80"/>
  <c r="F22" i="80"/>
  <c r="F21" i="80"/>
  <c r="F20" i="80"/>
  <c r="F19" i="80"/>
  <c r="F18" i="80"/>
  <c r="F17" i="80"/>
  <c r="I16" i="80"/>
  <c r="H16" i="80"/>
  <c r="F16" i="80"/>
  <c r="F15" i="80"/>
  <c r="F14" i="80"/>
  <c r="F13" i="80"/>
  <c r="F12" i="80"/>
  <c r="F11" i="80"/>
  <c r="F10" i="80"/>
  <c r="F9" i="80"/>
  <c r="F8" i="80"/>
  <c r="F7" i="80"/>
  <c r="F6" i="80"/>
  <c r="F5" i="80"/>
  <c r="F4" i="80"/>
  <c r="F3" i="80"/>
  <c r="G50" i="79"/>
  <c r="G49" i="79"/>
  <c r="G48" i="79"/>
  <c r="E47" i="79"/>
  <c r="D47" i="79"/>
  <c r="G47" i="79" s="1"/>
  <c r="G46" i="79"/>
  <c r="G45" i="79"/>
  <c r="G44" i="79"/>
  <c r="G43" i="79"/>
  <c r="G42" i="79"/>
  <c r="E41" i="79"/>
  <c r="D41" i="79"/>
  <c r="G40" i="79"/>
  <c r="G39" i="79"/>
  <c r="E38" i="79"/>
  <c r="D38" i="79"/>
  <c r="G38" i="79" s="1"/>
  <c r="G37" i="79"/>
  <c r="I36" i="79"/>
  <c r="I35" i="79"/>
  <c r="G35" i="79"/>
  <c r="G34" i="79"/>
  <c r="G33" i="79"/>
  <c r="G32" i="79"/>
  <c r="G31" i="79"/>
  <c r="G30" i="79"/>
  <c r="G29" i="79"/>
  <c r="G28" i="79"/>
  <c r="G27" i="79"/>
  <c r="G26" i="79"/>
  <c r="G25" i="79"/>
  <c r="G24" i="79"/>
  <c r="G23" i="79"/>
  <c r="G22" i="79"/>
  <c r="I21" i="79"/>
  <c r="G21" i="79"/>
  <c r="I20" i="79"/>
  <c r="G19" i="79"/>
  <c r="G18" i="79"/>
  <c r="G17" i="79"/>
  <c r="G16" i="79"/>
  <c r="G15" i="79"/>
  <c r="G14" i="79"/>
  <c r="G13" i="79"/>
  <c r="G12" i="79"/>
  <c r="G11" i="79"/>
  <c r="G10" i="79"/>
  <c r="G9" i="79"/>
  <c r="G8" i="79"/>
  <c r="G7" i="79"/>
  <c r="G6" i="79"/>
  <c r="G5" i="79"/>
  <c r="G4" i="79"/>
  <c r="I3" i="79"/>
  <c r="G3" i="79"/>
  <c r="I21" i="82" l="1"/>
  <c r="F34" i="80"/>
  <c r="I68" i="82"/>
  <c r="G41" i="79"/>
  <c r="J20" i="81"/>
  <c r="I37" i="82"/>
  <c r="I51" i="82"/>
  <c r="F38" i="81"/>
  <c r="L16" i="70"/>
  <c r="N16" i="70" s="1"/>
  <c r="E34" i="70"/>
  <c r="G34" i="70"/>
  <c r="H34" i="70"/>
  <c r="J34" i="70"/>
  <c r="K34" i="70"/>
  <c r="M34" i="70"/>
  <c r="E19" i="70"/>
  <c r="E15" i="70"/>
  <c r="L14" i="70"/>
  <c r="N14" i="70" s="1"/>
  <c r="L17" i="70"/>
  <c r="N17" i="70" s="1"/>
  <c r="L18" i="70"/>
  <c r="N18" i="70" s="1"/>
  <c r="L21" i="70"/>
  <c r="N21" i="70" s="1"/>
  <c r="L28" i="70"/>
  <c r="N28" i="70" s="1"/>
  <c r="L29" i="70"/>
  <c r="N29" i="70" s="1"/>
  <c r="L30" i="70"/>
  <c r="N30" i="70" s="1"/>
  <c r="L31" i="70"/>
  <c r="N31" i="70" s="1"/>
  <c r="L32" i="70"/>
  <c r="N32" i="70" s="1"/>
  <c r="L33" i="70"/>
  <c r="N33" i="70" s="1"/>
  <c r="O6" i="70"/>
  <c r="P6" i="70"/>
  <c r="O7" i="70"/>
  <c r="P7" i="70"/>
  <c r="O8" i="70"/>
  <c r="P8" i="70"/>
  <c r="O9" i="70"/>
  <c r="P9" i="70"/>
  <c r="O10" i="70"/>
  <c r="P10" i="70"/>
  <c r="O11" i="70"/>
  <c r="P11" i="70"/>
  <c r="O12" i="70"/>
  <c r="P12" i="70"/>
  <c r="O13" i="70"/>
  <c r="P13" i="70"/>
  <c r="O14" i="70"/>
  <c r="P14" i="70"/>
  <c r="O16" i="70"/>
  <c r="P16" i="70"/>
  <c r="O17" i="70"/>
  <c r="P17" i="70"/>
  <c r="O18" i="70"/>
  <c r="P18" i="70"/>
  <c r="O21" i="70"/>
  <c r="P21" i="70"/>
  <c r="O28" i="70"/>
  <c r="P28" i="70"/>
  <c r="O29" i="70"/>
  <c r="P29" i="70"/>
  <c r="O30" i="70"/>
  <c r="P30" i="70"/>
  <c r="O31" i="70"/>
  <c r="P31" i="70"/>
  <c r="O32" i="70"/>
  <c r="P32" i="70"/>
  <c r="O33" i="70"/>
  <c r="P33" i="70"/>
  <c r="P5" i="70"/>
  <c r="L6" i="70"/>
  <c r="N6" i="70" s="1"/>
  <c r="L7" i="70"/>
  <c r="L8" i="70"/>
  <c r="N8" i="70" s="1"/>
  <c r="L9" i="70"/>
  <c r="N9" i="70" s="1"/>
  <c r="L10" i="70"/>
  <c r="N10" i="70" s="1"/>
  <c r="L11" i="70"/>
  <c r="N11" i="70" s="1"/>
  <c r="L12" i="70"/>
  <c r="N12" i="70" s="1"/>
  <c r="L13" i="70"/>
  <c r="N13" i="70" s="1"/>
  <c r="L5" i="70"/>
  <c r="N5" i="70" s="1"/>
  <c r="O5" i="70"/>
  <c r="I33" i="70"/>
  <c r="I32" i="70"/>
  <c r="I31" i="70"/>
  <c r="I30" i="70"/>
  <c r="I29" i="70"/>
  <c r="I28" i="70"/>
  <c r="I21" i="70"/>
  <c r="I18" i="70"/>
  <c r="I17" i="70"/>
  <c r="I16" i="70"/>
  <c r="I6" i="70"/>
  <c r="I7" i="70"/>
  <c r="I8" i="70"/>
  <c r="I9" i="70"/>
  <c r="I10" i="70"/>
  <c r="I11" i="70"/>
  <c r="I12" i="70"/>
  <c r="I13" i="70"/>
  <c r="I14" i="70"/>
  <c r="F6" i="70"/>
  <c r="F7" i="70"/>
  <c r="F8" i="70"/>
  <c r="F9" i="70"/>
  <c r="N34" i="70" l="1"/>
  <c r="N19" i="70"/>
  <c r="I19" i="70"/>
  <c r="Q33" i="70"/>
  <c r="Q30" i="70"/>
  <c r="I34" i="70"/>
  <c r="P34" i="70"/>
  <c r="Q10" i="70"/>
  <c r="O19" i="70"/>
  <c r="P19" i="70"/>
  <c r="Q8" i="70"/>
  <c r="P15" i="70"/>
  <c r="L34" i="70"/>
  <c r="Q28" i="70"/>
  <c r="O34" i="70"/>
  <c r="L19" i="70"/>
  <c r="L15" i="70"/>
  <c r="Q5" i="70"/>
  <c r="O15" i="70"/>
  <c r="Q17" i="70"/>
  <c r="Q16" i="70"/>
  <c r="Q18" i="70"/>
  <c r="Q21" i="70"/>
  <c r="Q29" i="70"/>
  <c r="Q32" i="70"/>
  <c r="Q31" i="70"/>
  <c r="Q7" i="70"/>
  <c r="N7" i="70"/>
  <c r="N15" i="70" s="1"/>
  <c r="Q9" i="70"/>
  <c r="Q14" i="70"/>
  <c r="Q6" i="70"/>
  <c r="Q11" i="70"/>
  <c r="Q13" i="70"/>
  <c r="Q12" i="70"/>
  <c r="G31" i="78"/>
  <c r="G32" i="78"/>
  <c r="G33" i="78"/>
  <c r="G34" i="78"/>
  <c r="D31" i="78"/>
  <c r="D32" i="78"/>
  <c r="D33" i="78"/>
  <c r="D34" i="78"/>
  <c r="G31" i="76"/>
  <c r="G32" i="76"/>
  <c r="G33" i="76"/>
  <c r="G34" i="76"/>
  <c r="D31" i="76"/>
  <c r="D32" i="76"/>
  <c r="D33" i="76"/>
  <c r="D34" i="76"/>
  <c r="G31" i="69"/>
  <c r="G32" i="69"/>
  <c r="G33" i="69"/>
  <c r="G34" i="69"/>
  <c r="D31" i="69"/>
  <c r="D32" i="69"/>
  <c r="D33" i="69"/>
  <c r="D34" i="69"/>
  <c r="F29" i="70"/>
  <c r="F30" i="70"/>
  <c r="F31" i="70"/>
  <c r="F32" i="70"/>
  <c r="F33" i="70"/>
  <c r="F11" i="70"/>
  <c r="F12" i="70"/>
  <c r="Q34" i="70" l="1"/>
  <c r="Q19" i="70"/>
  <c r="Q15" i="70"/>
  <c r="L20" i="70"/>
  <c r="F13" i="70"/>
  <c r="R2" i="70"/>
  <c r="G30" i="78"/>
  <c r="G29" i="78"/>
  <c r="G23" i="78"/>
  <c r="D30" i="78"/>
  <c r="D29" i="78"/>
  <c r="I143" i="78"/>
  <c r="N123" i="78" s="1"/>
  <c r="G143" i="78"/>
  <c r="D143" i="78"/>
  <c r="I141" i="78"/>
  <c r="G141" i="78"/>
  <c r="D141" i="78"/>
  <c r="I139" i="78"/>
  <c r="G139" i="78"/>
  <c r="D139" i="78"/>
  <c r="I137" i="78"/>
  <c r="G137" i="78"/>
  <c r="G151" i="78" s="1"/>
  <c r="D137" i="78"/>
  <c r="I134" i="78"/>
  <c r="O133" i="78"/>
  <c r="A131" i="78"/>
  <c r="D123" i="78"/>
  <c r="J122" i="78"/>
  <c r="A117" i="78"/>
  <c r="I106" i="78"/>
  <c r="G106" i="78"/>
  <c r="D106" i="78"/>
  <c r="I104" i="78"/>
  <c r="N86" i="78" s="1"/>
  <c r="G104" i="78"/>
  <c r="D104" i="78"/>
  <c r="J85" i="78" s="1"/>
  <c r="I102" i="78"/>
  <c r="G102" i="78"/>
  <c r="D102" i="78"/>
  <c r="I100" i="78"/>
  <c r="G100" i="78"/>
  <c r="G114" i="78" s="1"/>
  <c r="D100" i="78"/>
  <c r="I97" i="78"/>
  <c r="O96" i="78"/>
  <c r="A94" i="78"/>
  <c r="D86" i="78"/>
  <c r="A80" i="78"/>
  <c r="I67" i="78"/>
  <c r="G67" i="78"/>
  <c r="D67" i="78"/>
  <c r="I65" i="78"/>
  <c r="G65" i="78"/>
  <c r="D65" i="78"/>
  <c r="I63" i="78"/>
  <c r="N47" i="78" s="1"/>
  <c r="G63" i="78"/>
  <c r="D63" i="78"/>
  <c r="J46" i="78" s="1"/>
  <c r="I61" i="78"/>
  <c r="G61" i="78"/>
  <c r="G77" i="78" s="1"/>
  <c r="D61" i="78"/>
  <c r="I58" i="78"/>
  <c r="O57" i="78"/>
  <c r="A55" i="78"/>
  <c r="D47" i="78"/>
  <c r="A41" i="78"/>
  <c r="D22" i="78"/>
  <c r="D21" i="78"/>
  <c r="D5" i="78"/>
  <c r="J86" i="78" s="1"/>
  <c r="I4" i="78"/>
  <c r="D3" i="78"/>
  <c r="A1" i="78"/>
  <c r="D19" i="77"/>
  <c r="B6" i="77"/>
  <c r="B5" i="77"/>
  <c r="D4" i="77"/>
  <c r="I3" i="77"/>
  <c r="G30" i="76"/>
  <c r="D30" i="76"/>
  <c r="G29" i="76"/>
  <c r="D29" i="76"/>
  <c r="G30" i="69"/>
  <c r="G29" i="69"/>
  <c r="D30" i="69"/>
  <c r="D29" i="69"/>
  <c r="C22" i="70"/>
  <c r="G23" i="76"/>
  <c r="A1" i="76"/>
  <c r="I143" i="76"/>
  <c r="N123" i="76" s="1"/>
  <c r="G143" i="76"/>
  <c r="D143" i="76"/>
  <c r="J122" i="76" s="1"/>
  <c r="I141" i="76"/>
  <c r="G141" i="76"/>
  <c r="D141" i="76"/>
  <c r="I139" i="76"/>
  <c r="G139" i="76"/>
  <c r="D139" i="76"/>
  <c r="I137" i="76"/>
  <c r="G137" i="76"/>
  <c r="G151" i="76" s="1"/>
  <c r="D137" i="76"/>
  <c r="I134" i="76"/>
  <c r="O133" i="76"/>
  <c r="A131" i="76"/>
  <c r="D123" i="76"/>
  <c r="A117" i="76"/>
  <c r="G114" i="76"/>
  <c r="I106" i="76"/>
  <c r="G106" i="76"/>
  <c r="D106" i="76"/>
  <c r="I104" i="76"/>
  <c r="N86" i="76" s="1"/>
  <c r="G104" i="76"/>
  <c r="D104" i="76"/>
  <c r="I102" i="76"/>
  <c r="G102" i="76"/>
  <c r="D102" i="76"/>
  <c r="I100" i="76"/>
  <c r="G100" i="76"/>
  <c r="D100" i="76"/>
  <c r="I97" i="76"/>
  <c r="O96" i="76"/>
  <c r="A94" i="76"/>
  <c r="D86" i="76"/>
  <c r="J85" i="76"/>
  <c r="A80" i="76"/>
  <c r="I67" i="76"/>
  <c r="G67" i="76"/>
  <c r="D67" i="76"/>
  <c r="I65" i="76"/>
  <c r="G65" i="76"/>
  <c r="D65" i="76"/>
  <c r="I63" i="76"/>
  <c r="N47" i="76" s="1"/>
  <c r="G63" i="76"/>
  <c r="D63" i="76"/>
  <c r="J46" i="76" s="1"/>
  <c r="I61" i="76"/>
  <c r="G61" i="76"/>
  <c r="G77" i="76" s="1"/>
  <c r="D61" i="76"/>
  <c r="I58" i="76"/>
  <c r="O57" i="76"/>
  <c r="A55" i="76"/>
  <c r="D47" i="76"/>
  <c r="A41" i="76"/>
  <c r="D22" i="76"/>
  <c r="D21" i="76"/>
  <c r="D5" i="76"/>
  <c r="J86" i="76" s="1"/>
  <c r="I4" i="76"/>
  <c r="D3" i="76"/>
  <c r="D19" i="75"/>
  <c r="B6" i="75"/>
  <c r="B5" i="75"/>
  <c r="D4" i="75"/>
  <c r="I3" i="75"/>
  <c r="G23" i="69"/>
  <c r="D22" i="69"/>
  <c r="D21" i="69"/>
  <c r="D19" i="68"/>
  <c r="D5" i="69"/>
  <c r="D4" i="68"/>
  <c r="B6" i="68"/>
  <c r="B5" i="68"/>
  <c r="D24" i="78" l="1"/>
  <c r="K22" i="70"/>
  <c r="E22" i="70"/>
  <c r="M22" i="70"/>
  <c r="D22" i="70"/>
  <c r="H22" i="70"/>
  <c r="G22" i="70"/>
  <c r="J22" i="70"/>
  <c r="D24" i="76"/>
  <c r="D24" i="69"/>
  <c r="J47" i="78"/>
  <c r="C134" i="78"/>
  <c r="C97" i="78"/>
  <c r="C18" i="78"/>
  <c r="C58" i="78"/>
  <c r="J123" i="78"/>
  <c r="J47" i="76"/>
  <c r="C134" i="76"/>
  <c r="C97" i="76"/>
  <c r="C58" i="76"/>
  <c r="J123" i="76"/>
  <c r="C18" i="76"/>
  <c r="I22" i="70" l="1"/>
  <c r="G24" i="76"/>
  <c r="O22" i="70"/>
  <c r="F22" i="70"/>
  <c r="G24" i="69"/>
  <c r="L22" i="70"/>
  <c r="N22" i="70" s="1"/>
  <c r="G24" i="78"/>
  <c r="P22" i="70"/>
  <c r="I5" i="70"/>
  <c r="I15" i="70" s="1"/>
  <c r="F10" i="70"/>
  <c r="F14" i="70"/>
  <c r="F16" i="70"/>
  <c r="F17" i="70"/>
  <c r="F18" i="70"/>
  <c r="F21" i="70"/>
  <c r="F28" i="70"/>
  <c r="F34" i="70" s="1"/>
  <c r="F5" i="70"/>
  <c r="F15" i="70" s="1"/>
  <c r="D34" i="70"/>
  <c r="C23" i="70"/>
  <c r="C24" i="70"/>
  <c r="C25" i="70"/>
  <c r="C26" i="70"/>
  <c r="C21" i="70"/>
  <c r="D23" i="78" s="1"/>
  <c r="D19" i="70"/>
  <c r="G5" i="75"/>
  <c r="D15" i="70"/>
  <c r="M26" i="70" l="1"/>
  <c r="G26" i="70"/>
  <c r="H26" i="70"/>
  <c r="J26" i="70"/>
  <c r="K26" i="70"/>
  <c r="D26" i="70"/>
  <c r="E26" i="70"/>
  <c r="H25" i="70"/>
  <c r="M25" i="70"/>
  <c r="D25" i="70"/>
  <c r="J25" i="70"/>
  <c r="E25" i="70"/>
  <c r="K25" i="70"/>
  <c r="G25" i="70"/>
  <c r="K23" i="70"/>
  <c r="E23" i="70"/>
  <c r="D23" i="70"/>
  <c r="M23" i="70"/>
  <c r="H23" i="70"/>
  <c r="G23" i="70"/>
  <c r="J23" i="70"/>
  <c r="Q22" i="70"/>
  <c r="J24" i="70"/>
  <c r="K24" i="70"/>
  <c r="M24" i="70"/>
  <c r="D24" i="70"/>
  <c r="G24" i="70"/>
  <c r="H24" i="70"/>
  <c r="H27" i="70" s="1"/>
  <c r="E24" i="70"/>
  <c r="F19" i="70"/>
  <c r="G6" i="68"/>
  <c r="L18" i="68" s="1"/>
  <c r="G5" i="68"/>
  <c r="D18" i="68" s="1"/>
  <c r="G5" i="77"/>
  <c r="G6" i="77"/>
  <c r="L18" i="77" s="1"/>
  <c r="D28" i="69"/>
  <c r="D28" i="76"/>
  <c r="D28" i="78"/>
  <c r="D25" i="76"/>
  <c r="D25" i="69"/>
  <c r="D25" i="78"/>
  <c r="D27" i="76"/>
  <c r="D27" i="69"/>
  <c r="D27" i="78"/>
  <c r="D26" i="76"/>
  <c r="D26" i="69"/>
  <c r="D26" i="78"/>
  <c r="D18" i="75"/>
  <c r="D23" i="76"/>
  <c r="D23" i="69"/>
  <c r="G6" i="75"/>
  <c r="L18" i="75" s="1"/>
  <c r="E20" i="70"/>
  <c r="D20" i="70"/>
  <c r="O26" i="70" l="1"/>
  <c r="G28" i="69"/>
  <c r="F26" i="70"/>
  <c r="K27" i="70"/>
  <c r="P23" i="70"/>
  <c r="I25" i="70"/>
  <c r="G27" i="76"/>
  <c r="P26" i="70"/>
  <c r="I23" i="70"/>
  <c r="G25" i="76"/>
  <c r="P25" i="70"/>
  <c r="L26" i="70"/>
  <c r="N26" i="70" s="1"/>
  <c r="G28" i="78"/>
  <c r="L25" i="70"/>
  <c r="N25" i="70" s="1"/>
  <c r="G27" i="78"/>
  <c r="L23" i="70"/>
  <c r="N23" i="70" s="1"/>
  <c r="G25" i="78"/>
  <c r="O25" i="70"/>
  <c r="Q25" i="70" s="1"/>
  <c r="G27" i="69"/>
  <c r="F25" i="70"/>
  <c r="I26" i="70"/>
  <c r="G28" i="76"/>
  <c r="O23" i="70"/>
  <c r="Q23" i="70" s="1"/>
  <c r="G25" i="69"/>
  <c r="F23" i="70"/>
  <c r="K35" i="70"/>
  <c r="M27" i="70"/>
  <c r="M35" i="70"/>
  <c r="M36" i="70" s="1"/>
  <c r="J27" i="70"/>
  <c r="J35" i="70" s="1"/>
  <c r="L24" i="70"/>
  <c r="G26" i="78"/>
  <c r="E27" i="70"/>
  <c r="E35" i="70" s="1"/>
  <c r="P24" i="70"/>
  <c r="H35" i="70"/>
  <c r="G21" i="76" s="1"/>
  <c r="G27" i="70"/>
  <c r="G35" i="70" s="1"/>
  <c r="I24" i="70"/>
  <c r="I27" i="70" s="1"/>
  <c r="G26" i="76"/>
  <c r="O24" i="70"/>
  <c r="G26" i="69"/>
  <c r="F24" i="70"/>
  <c r="F27" i="70" s="1"/>
  <c r="D27" i="70"/>
  <c r="D35" i="70" s="1"/>
  <c r="P20" i="70"/>
  <c r="O20" i="70"/>
  <c r="N20" i="70"/>
  <c r="K36" i="70"/>
  <c r="J36" i="70"/>
  <c r="G22" i="69"/>
  <c r="G21" i="78"/>
  <c r="G22" i="78"/>
  <c r="D18" i="77"/>
  <c r="F16" i="77"/>
  <c r="F16" i="75"/>
  <c r="I20" i="70"/>
  <c r="G22" i="76"/>
  <c r="F20" i="70"/>
  <c r="P27" i="70" l="1"/>
  <c r="P35" i="70" s="1"/>
  <c r="P36" i="70" s="1"/>
  <c r="Q26" i="70"/>
  <c r="G21" i="69"/>
  <c r="E36" i="70"/>
  <c r="F35" i="70"/>
  <c r="F36" i="70" s="1"/>
  <c r="D37" i="70" s="1"/>
  <c r="N24" i="70"/>
  <c r="L27" i="70"/>
  <c r="L35" i="70"/>
  <c r="L36" i="70" s="1"/>
  <c r="G36" i="70"/>
  <c r="I35" i="70"/>
  <c r="H36" i="70"/>
  <c r="D36" i="70"/>
  <c r="Q24" i="70"/>
  <c r="O27" i="70"/>
  <c r="O35" i="70" s="1"/>
  <c r="O36" i="70" s="1"/>
  <c r="Q20" i="70"/>
  <c r="I36" i="70"/>
  <c r="G37" i="70" s="1"/>
  <c r="E6" i="76" s="1"/>
  <c r="G37" i="78"/>
  <c r="I18" i="78" s="1"/>
  <c r="G37" i="76"/>
  <c r="I18" i="76" s="1"/>
  <c r="A1" i="69"/>
  <c r="N27" i="70" l="1"/>
  <c r="N35" i="70" s="1"/>
  <c r="N36" i="70" s="1"/>
  <c r="Q27" i="70"/>
  <c r="Q35" i="70" s="1"/>
  <c r="Q36" i="70" s="1"/>
  <c r="E6" i="69"/>
  <c r="I8" i="72"/>
  <c r="J8" i="72"/>
  <c r="I9" i="72"/>
  <c r="J9" i="72"/>
  <c r="J37" i="70" l="1"/>
  <c r="D3" i="69"/>
  <c r="E6" i="78" l="1"/>
  <c r="O37" i="70"/>
  <c r="H11" i="72"/>
  <c r="G11" i="72"/>
  <c r="F11" i="72"/>
  <c r="E11" i="72"/>
  <c r="D11" i="72"/>
  <c r="C11" i="72"/>
  <c r="J10" i="72"/>
  <c r="I10" i="72"/>
  <c r="J7" i="72"/>
  <c r="I7" i="72"/>
  <c r="J6" i="72"/>
  <c r="I6" i="72"/>
  <c r="J5" i="72"/>
  <c r="I5" i="72"/>
  <c r="J4" i="72"/>
  <c r="I4" i="72"/>
  <c r="J11" i="72" l="1"/>
  <c r="I11" i="72"/>
  <c r="C18" i="69" l="1"/>
  <c r="U37" i="71"/>
  <c r="U38" i="71"/>
  <c r="U39" i="71"/>
  <c r="U40" i="71"/>
  <c r="U41" i="71"/>
  <c r="U42" i="71"/>
  <c r="U43" i="71"/>
  <c r="U44" i="71"/>
  <c r="U36" i="71"/>
  <c r="U33" i="71"/>
  <c r="U30" i="71"/>
  <c r="U27" i="71"/>
  <c r="U26" i="71"/>
  <c r="U23" i="71"/>
  <c r="U20" i="71"/>
  <c r="U10" i="71"/>
  <c r="U11" i="71"/>
  <c r="U12" i="71"/>
  <c r="U13" i="71"/>
  <c r="U14" i="71"/>
  <c r="U15" i="71"/>
  <c r="U16" i="71"/>
  <c r="U9" i="71"/>
  <c r="U7" i="71"/>
  <c r="U6" i="71"/>
  <c r="B37" i="71"/>
  <c r="B38" i="71"/>
  <c r="B39" i="71"/>
  <c r="B40" i="71"/>
  <c r="B41" i="71"/>
  <c r="B42" i="71"/>
  <c r="B43" i="71"/>
  <c r="B44" i="71"/>
  <c r="B36" i="71"/>
  <c r="B33" i="71"/>
  <c r="B30" i="71"/>
  <c r="B27" i="71"/>
  <c r="B26" i="71"/>
  <c r="B23" i="71"/>
  <c r="B20" i="71"/>
  <c r="B10" i="71"/>
  <c r="B11" i="71"/>
  <c r="B12" i="71"/>
  <c r="B13" i="71"/>
  <c r="B14" i="71"/>
  <c r="B15" i="71"/>
  <c r="B16" i="71"/>
  <c r="B9" i="71"/>
  <c r="A33" i="71"/>
  <c r="A30" i="71"/>
  <c r="A23" i="71"/>
  <c r="A20" i="71"/>
  <c r="A7" i="71"/>
  <c r="B7" i="71"/>
  <c r="B6" i="71"/>
  <c r="A6" i="71"/>
  <c r="N46" i="71"/>
  <c r="H46" i="71"/>
  <c r="Q45" i="71"/>
  <c r="P45" i="71"/>
  <c r="O45" i="71"/>
  <c r="L45" i="71"/>
  <c r="K45" i="71"/>
  <c r="J45" i="71"/>
  <c r="I45" i="71"/>
  <c r="I46" i="71" s="1"/>
  <c r="F45" i="71"/>
  <c r="E45" i="71"/>
  <c r="D45" i="71"/>
  <c r="R44" i="71"/>
  <c r="M44" i="71"/>
  <c r="G44" i="71"/>
  <c r="R43" i="71"/>
  <c r="M43" i="71"/>
  <c r="G43" i="71"/>
  <c r="R42" i="71"/>
  <c r="M42" i="71"/>
  <c r="G42" i="71"/>
  <c r="R41" i="71"/>
  <c r="M41" i="71"/>
  <c r="G41" i="71"/>
  <c r="R40" i="71"/>
  <c r="M40" i="71"/>
  <c r="G40" i="71"/>
  <c r="R39" i="71"/>
  <c r="M39" i="71"/>
  <c r="G39" i="71"/>
  <c r="R38" i="71"/>
  <c r="M38" i="71"/>
  <c r="G38" i="71"/>
  <c r="R37" i="71"/>
  <c r="M37" i="71"/>
  <c r="G37" i="71"/>
  <c r="R36" i="71"/>
  <c r="M36" i="71"/>
  <c r="G36" i="71"/>
  <c r="Q34" i="71"/>
  <c r="P34" i="71"/>
  <c r="O34" i="71"/>
  <c r="L34" i="71"/>
  <c r="K34" i="71"/>
  <c r="J34" i="71"/>
  <c r="F34" i="71"/>
  <c r="E34" i="71"/>
  <c r="D34" i="71"/>
  <c r="S33" i="71"/>
  <c r="R33" i="71"/>
  <c r="R34" i="71" s="1"/>
  <c r="M33" i="71"/>
  <c r="M34" i="71" s="1"/>
  <c r="G33" i="71"/>
  <c r="G34" i="71" s="1"/>
  <c r="Q31" i="71"/>
  <c r="P31" i="71"/>
  <c r="O31" i="71"/>
  <c r="L31" i="71"/>
  <c r="K31" i="71"/>
  <c r="J31" i="71"/>
  <c r="F31" i="71"/>
  <c r="E31" i="71"/>
  <c r="D31" i="71"/>
  <c r="S30" i="71"/>
  <c r="R30" i="71"/>
  <c r="R31" i="71" s="1"/>
  <c r="M30" i="71"/>
  <c r="M31" i="71" s="1"/>
  <c r="G30" i="71"/>
  <c r="G31" i="71" s="1"/>
  <c r="Q28" i="71"/>
  <c r="P28" i="71"/>
  <c r="O28" i="71"/>
  <c r="L28" i="71"/>
  <c r="K28" i="71"/>
  <c r="J28" i="71"/>
  <c r="F28" i="71"/>
  <c r="E28" i="71"/>
  <c r="D28" i="71"/>
  <c r="S27" i="71"/>
  <c r="R27" i="71"/>
  <c r="M27" i="71"/>
  <c r="G27" i="71"/>
  <c r="S26" i="71"/>
  <c r="R26" i="71"/>
  <c r="M26" i="71"/>
  <c r="G26" i="71"/>
  <c r="Q24" i="71"/>
  <c r="P24" i="71"/>
  <c r="O24" i="71"/>
  <c r="L24" i="71"/>
  <c r="K24" i="71"/>
  <c r="J24" i="71"/>
  <c r="F24" i="71"/>
  <c r="E24" i="71"/>
  <c r="D24" i="71"/>
  <c r="S23" i="71"/>
  <c r="R23" i="71"/>
  <c r="R24" i="71" s="1"/>
  <c r="M23" i="71"/>
  <c r="M24" i="71" s="1"/>
  <c r="G23" i="71"/>
  <c r="G24" i="71" s="1"/>
  <c r="Q21" i="71"/>
  <c r="P21" i="71"/>
  <c r="O21" i="71"/>
  <c r="L21" i="71"/>
  <c r="K21" i="71"/>
  <c r="J21" i="71"/>
  <c r="F21" i="71"/>
  <c r="E21" i="71"/>
  <c r="D21" i="71"/>
  <c r="S20" i="71"/>
  <c r="R20" i="71"/>
  <c r="R21" i="71" s="1"/>
  <c r="M20" i="71"/>
  <c r="M21" i="71" s="1"/>
  <c r="G20" i="71"/>
  <c r="G21" i="71" s="1"/>
  <c r="S17" i="71"/>
  <c r="Q17" i="71"/>
  <c r="P17" i="71"/>
  <c r="O17" i="71"/>
  <c r="L17" i="71"/>
  <c r="K17" i="71"/>
  <c r="J17" i="71"/>
  <c r="F17" i="71"/>
  <c r="E17" i="71"/>
  <c r="D17" i="71"/>
  <c r="R16" i="71"/>
  <c r="M16" i="71"/>
  <c r="G16" i="71"/>
  <c r="R15" i="71"/>
  <c r="M15" i="71"/>
  <c r="G15" i="71"/>
  <c r="R14" i="71"/>
  <c r="M14" i="71"/>
  <c r="G14" i="71"/>
  <c r="R13" i="71"/>
  <c r="M13" i="71"/>
  <c r="G13" i="71"/>
  <c r="R12" i="71"/>
  <c r="M12" i="71"/>
  <c r="G12" i="71"/>
  <c r="R11" i="71"/>
  <c r="M11" i="71"/>
  <c r="G11" i="71"/>
  <c r="R10" i="71"/>
  <c r="M10" i="71"/>
  <c r="G10" i="71"/>
  <c r="R9" i="71"/>
  <c r="M9" i="71"/>
  <c r="G9" i="71"/>
  <c r="S8" i="71"/>
  <c r="Q8" i="71"/>
  <c r="P8" i="71"/>
  <c r="O8" i="71"/>
  <c r="L8" i="71"/>
  <c r="K8" i="71"/>
  <c r="J8" i="71"/>
  <c r="F8" i="71"/>
  <c r="E8" i="71"/>
  <c r="D8" i="71"/>
  <c r="R7" i="71"/>
  <c r="M7" i="71"/>
  <c r="G7" i="71"/>
  <c r="R6" i="71"/>
  <c r="M6" i="71"/>
  <c r="G6" i="71"/>
  <c r="P18" i="71" l="1"/>
  <c r="M8" i="71"/>
  <c r="Q18" i="71"/>
  <c r="Q46" i="71" s="1"/>
  <c r="R45" i="71"/>
  <c r="G28" i="71"/>
  <c r="M28" i="71"/>
  <c r="R28" i="71"/>
  <c r="L18" i="71"/>
  <c r="L46" i="71" s="1"/>
  <c r="G45" i="71"/>
  <c r="M45" i="71"/>
  <c r="E18" i="71"/>
  <c r="E46" i="71" s="1"/>
  <c r="S18" i="71"/>
  <c r="S46" i="71" s="1"/>
  <c r="G17" i="71"/>
  <c r="M17" i="71"/>
  <c r="R17" i="71"/>
  <c r="R8" i="71"/>
  <c r="F18" i="71"/>
  <c r="F46" i="71" s="1"/>
  <c r="D18" i="71"/>
  <c r="D46" i="71" s="1"/>
  <c r="J18" i="71"/>
  <c r="J46" i="71" s="1"/>
  <c r="O18" i="71"/>
  <c r="O46" i="71" s="1"/>
  <c r="P46" i="71"/>
  <c r="G8" i="71"/>
  <c r="K18" i="71"/>
  <c r="K46" i="71" s="1"/>
  <c r="R18" i="71" l="1"/>
  <c r="R46" i="71" s="1"/>
  <c r="H47" i="71"/>
  <c r="C47" i="71"/>
  <c r="M18" i="71"/>
  <c r="M46" i="71" s="1"/>
  <c r="G18" i="71"/>
  <c r="G46" i="71" s="1"/>
  <c r="N47" i="71"/>
  <c r="A43" i="71"/>
  <c r="A44" i="71"/>
  <c r="A41" i="71" l="1"/>
  <c r="A40" i="71" l="1"/>
  <c r="A38" i="71" l="1"/>
  <c r="A39" i="71"/>
  <c r="A42" i="71"/>
  <c r="G67" i="69" l="1"/>
  <c r="I143" i="69"/>
  <c r="N123" i="69" s="1"/>
  <c r="I141" i="69"/>
  <c r="I139" i="69"/>
  <c r="I137" i="69"/>
  <c r="I106" i="69"/>
  <c r="I104" i="69"/>
  <c r="N86" i="69" s="1"/>
  <c r="I102" i="69"/>
  <c r="I100" i="69"/>
  <c r="I67" i="69"/>
  <c r="I65" i="69"/>
  <c r="I63" i="69"/>
  <c r="I61" i="69"/>
  <c r="D143" i="69"/>
  <c r="J122" i="69" s="1"/>
  <c r="D137" i="69"/>
  <c r="D106" i="69"/>
  <c r="D100" i="69"/>
  <c r="D67" i="69"/>
  <c r="D61" i="69"/>
  <c r="D141" i="69"/>
  <c r="D139" i="69"/>
  <c r="G143" i="69" l="1"/>
  <c r="G106" i="69"/>
  <c r="D63" i="69"/>
  <c r="J46" i="69" s="1"/>
  <c r="D102" i="69"/>
  <c r="D65" i="69"/>
  <c r="D104" i="69"/>
  <c r="J85" i="69" s="1"/>
  <c r="A131" i="69"/>
  <c r="A117" i="69"/>
  <c r="O133" i="69"/>
  <c r="A94" i="69"/>
  <c r="A80" i="69"/>
  <c r="O96" i="69"/>
  <c r="A55" i="69"/>
  <c r="A41" i="69"/>
  <c r="O57" i="69"/>
  <c r="N47" i="69"/>
  <c r="J123" i="69"/>
  <c r="I4" i="69"/>
  <c r="I3" i="68"/>
  <c r="C97" i="69"/>
  <c r="J47" i="69"/>
  <c r="C58" i="69"/>
  <c r="J86" i="69"/>
  <c r="D123" i="69"/>
  <c r="C134" i="69"/>
  <c r="D86" i="69" l="1"/>
  <c r="G141" i="69"/>
  <c r="G104" i="69"/>
  <c r="G65" i="69"/>
  <c r="F16" i="68" l="1"/>
  <c r="D47" i="69"/>
  <c r="G63" i="69" l="1"/>
  <c r="G102" i="69"/>
  <c r="G139" i="69"/>
  <c r="G137" i="69" l="1"/>
  <c r="G151" i="69" s="1"/>
  <c r="G37" i="69" l="1"/>
  <c r="I18" i="69" s="1"/>
  <c r="G61" i="69"/>
  <c r="G77" i="69" s="1"/>
  <c r="G100" i="69"/>
  <c r="G114" i="69" s="1"/>
  <c r="I97" i="69"/>
  <c r="I134" i="69"/>
  <c r="I58" i="69"/>
  <c r="A37" i="71" l="1"/>
  <c r="A36" i="71"/>
</calcChain>
</file>

<file path=xl/sharedStrings.xml><?xml version="1.0" encoding="utf-8"?>
<sst xmlns="http://schemas.openxmlformats.org/spreadsheetml/2006/main" count="1384" uniqueCount="471">
  <si>
    <t>支　出 　科　目　分　攤　表</t>
    <phoneticPr fontId="3" type="noConversion"/>
  </si>
  <si>
    <t>金額</t>
    <phoneticPr fontId="3" type="noConversion"/>
  </si>
  <si>
    <t>年度</t>
    <phoneticPr fontId="3" type="noConversion"/>
  </si>
  <si>
    <t>預算科目</t>
    <phoneticPr fontId="3" type="noConversion"/>
  </si>
  <si>
    <t>工作名稱</t>
    <phoneticPr fontId="3" type="noConversion"/>
  </si>
  <si>
    <t>項目</t>
    <phoneticPr fontId="3" type="noConversion"/>
  </si>
  <si>
    <t>所屬年度：</t>
    <phoneticPr fontId="3" type="noConversion"/>
  </si>
  <si>
    <t>傳票（付款憑單）編號：</t>
    <phoneticPr fontId="3" type="noConversion"/>
  </si>
  <si>
    <t>工作（或業務）計畫：</t>
    <phoneticPr fontId="3" type="noConversion"/>
  </si>
  <si>
    <t>經辦單位</t>
    <phoneticPr fontId="3" type="noConversion"/>
  </si>
  <si>
    <t>經手人</t>
    <phoneticPr fontId="3" type="noConversion"/>
  </si>
  <si>
    <t>單位主管</t>
    <phoneticPr fontId="3" type="noConversion"/>
  </si>
  <si>
    <t>　</t>
    <phoneticPr fontId="3" type="noConversion"/>
  </si>
  <si>
    <t>簽</t>
    <phoneticPr fontId="3" type="noConversion"/>
  </si>
  <si>
    <t>簽證號碼</t>
    <phoneticPr fontId="3" type="noConversion"/>
  </si>
  <si>
    <t>機關名稱</t>
    <phoneticPr fontId="3" type="noConversion"/>
  </si>
  <si>
    <t>科目名稱</t>
    <phoneticPr fontId="3" type="noConversion"/>
  </si>
  <si>
    <t>支　出　憑　證　黏　存　單</t>
    <phoneticPr fontId="3" type="noConversion"/>
  </si>
  <si>
    <t>黏貼單據</t>
    <phoneticPr fontId="3" type="noConversion"/>
  </si>
  <si>
    <t>第　　　號</t>
    <phoneticPr fontId="3" type="noConversion"/>
  </si>
  <si>
    <t>金　　　　　　　額</t>
    <phoneticPr fontId="3" type="noConversion"/>
  </si>
  <si>
    <t>用途摘要</t>
    <phoneticPr fontId="3" type="noConversion"/>
  </si>
  <si>
    <t>用 途 別</t>
    <phoneticPr fontId="3" type="noConversion"/>
  </si>
  <si>
    <t>會　計　單　位</t>
    <phoneticPr fontId="3" type="noConversion"/>
  </si>
  <si>
    <t>編號</t>
    <phoneticPr fontId="3" type="noConversion"/>
  </si>
  <si>
    <t>計畫名稱</t>
    <phoneticPr fontId="3" type="noConversion"/>
  </si>
  <si>
    <t>(處室)</t>
    <phoneticPr fontId="3" type="noConversion"/>
  </si>
  <si>
    <t>金   額
及
預   算   科   目</t>
    <phoneticPr fontId="3" type="noConversion"/>
  </si>
  <si>
    <t>明</t>
    <phoneticPr fontId="3" type="noConversion"/>
  </si>
  <si>
    <t xml:space="preserve"> 
</t>
    <phoneticPr fontId="3" type="noConversion"/>
  </si>
  <si>
    <t>說</t>
    <phoneticPr fontId="3" type="noConversion"/>
  </si>
  <si>
    <t>會  簽  意  見</t>
    <phoneticPr fontId="3" type="noConversion"/>
  </si>
  <si>
    <t>會      計    　室</t>
    <phoneticPr fontId="3" type="noConversion"/>
  </si>
  <si>
    <t>簽   辦   單   位</t>
    <phoneticPr fontId="3" type="noConversion"/>
  </si>
  <si>
    <t>承辦人</t>
    <phoneticPr fontId="3" type="noConversion"/>
  </si>
  <si>
    <t xml:space="preserve">所屬年月份: </t>
    <phoneticPr fontId="3" type="noConversion"/>
  </si>
  <si>
    <t>金     額</t>
    <phoneticPr fontId="3" type="noConversion"/>
  </si>
  <si>
    <t>合計新台幣：</t>
    <phoneticPr fontId="3" type="noConversion"/>
  </si>
  <si>
    <t>於</t>
  </si>
  <si>
    <t>附          註</t>
    <phoneticPr fontId="3" type="noConversion"/>
  </si>
  <si>
    <t>說       明</t>
    <phoneticPr fontId="3" type="noConversion"/>
  </si>
  <si>
    <t>科                        目</t>
    <phoneticPr fontId="3" type="noConversion"/>
  </si>
  <si>
    <t>…………………………………….請黏貼收據正本………………………………………</t>
    <phoneticPr fontId="3" type="noConversion"/>
  </si>
  <si>
    <t>人　事　單　位</t>
    <phoneticPr fontId="3" type="noConversion"/>
  </si>
  <si>
    <t>機關長官
或授權代簽人</t>
    <phoneticPr fontId="3" type="noConversion"/>
  </si>
  <si>
    <r>
      <t>動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用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經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費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簽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呈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用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紙</t>
    </r>
    <phoneticPr fontId="3" type="noConversion"/>
  </si>
  <si>
    <r>
      <t xml:space="preserve"> </t>
    </r>
    <r>
      <rPr>
        <sz val="13"/>
        <rFont val="標楷體"/>
        <family val="4"/>
        <charset val="136"/>
      </rPr>
      <t>總 務 處</t>
    </r>
    <phoneticPr fontId="3" type="noConversion"/>
  </si>
  <si>
    <r>
      <t>總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計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新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台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幣：</t>
    </r>
    <phoneticPr fontId="3" type="noConversion"/>
  </si>
  <si>
    <t>其  他   配   合   經   費</t>
    <phoneticPr fontId="3" type="noConversion"/>
  </si>
  <si>
    <t>辦
法</t>
    <phoneticPr fontId="3" type="noConversion"/>
  </si>
  <si>
    <t>1張</t>
    <phoneticPr fontId="3" type="noConversion"/>
  </si>
  <si>
    <t>用 途 別 
科目名稱</t>
    <phoneticPr fontId="3" type="noConversion"/>
  </si>
  <si>
    <t>機關補助：</t>
    <phoneticPr fontId="3" type="noConversion"/>
  </si>
  <si>
    <t>應付代收款</t>
  </si>
  <si>
    <t>用人費用</t>
    <phoneticPr fontId="3" type="noConversion"/>
  </si>
  <si>
    <t>應付代收款</t>
    <phoneticPr fontId="3" type="noConversion"/>
  </si>
  <si>
    <t>國民教育經費</t>
    <phoneticPr fontId="3" type="noConversion"/>
  </si>
  <si>
    <t>v</t>
    <phoneticPr fontId="3" type="noConversion"/>
  </si>
  <si>
    <t>161職員退休及離職金</t>
    <phoneticPr fontId="3" type="noConversion"/>
  </si>
  <si>
    <t>奉核後，製單向縣府請領，俟撥入後再統一繳納。</t>
    <phoneticPr fontId="3" type="noConversion"/>
  </si>
  <si>
    <t>請支付</t>
    <phoneticPr fontId="3" type="noConversion"/>
  </si>
  <si>
    <t>國民教育經費</t>
    <phoneticPr fontId="3" type="noConversion"/>
  </si>
  <si>
    <t>服務費用</t>
    <phoneticPr fontId="3" type="noConversion"/>
  </si>
  <si>
    <t>181分擔員工保險費</t>
    <phoneticPr fontId="3" type="noConversion"/>
  </si>
  <si>
    <t>109年度</t>
    <phoneticPr fontId="3" type="noConversion"/>
  </si>
  <si>
    <t>彰化縣秀水鄉馬興國民小學</t>
    <phoneticPr fontId="25" type="noConversion"/>
  </si>
  <si>
    <t>簽辦處室:</t>
    <phoneticPr fontId="25" type="noConversion"/>
  </si>
  <si>
    <t>總務處</t>
    <phoneticPr fontId="25" type="noConversion"/>
  </si>
  <si>
    <r>
      <t>10208</t>
    </r>
    <r>
      <rPr>
        <sz val="14"/>
        <rFont val="細明體"/>
        <family val="3"/>
        <charset val="136"/>
      </rPr>
      <t>版</t>
    </r>
    <phoneticPr fontId="25" type="noConversion"/>
  </si>
  <si>
    <t>合計</t>
    <phoneticPr fontId="25" type="noConversion"/>
  </si>
  <si>
    <t>小計</t>
    <phoneticPr fontId="25" type="noConversion"/>
  </si>
  <si>
    <t>製單日期：</t>
    <phoneticPr fontId="25" type="noConversion"/>
  </si>
  <si>
    <t>勞退金</t>
  </si>
  <si>
    <t>健保費</t>
  </si>
  <si>
    <t>勞保費</t>
  </si>
  <si>
    <t>備註</t>
    <phoneticPr fontId="25" type="noConversion"/>
  </si>
  <si>
    <t>墊償
基金</t>
    <phoneticPr fontId="25" type="noConversion"/>
  </si>
  <si>
    <t>身份別</t>
    <phoneticPr fontId="25" type="noConversion"/>
  </si>
  <si>
    <t>姓名</t>
    <phoneticPr fontId="25" type="noConversion"/>
  </si>
  <si>
    <t>機補</t>
    <phoneticPr fontId="25" type="noConversion"/>
  </si>
  <si>
    <t>保額</t>
    <phoneticPr fontId="25" type="noConversion"/>
  </si>
  <si>
    <t>眷屬</t>
    <phoneticPr fontId="25" type="noConversion"/>
  </si>
  <si>
    <t>天數</t>
    <phoneticPr fontId="25" type="noConversion"/>
  </si>
  <si>
    <t>全月</t>
    <phoneticPr fontId="25" type="noConversion"/>
  </si>
  <si>
    <t>未投保</t>
    <phoneticPr fontId="25" type="noConversion"/>
  </si>
  <si>
    <t>簽</t>
    <phoneticPr fontId="3" type="noConversion"/>
  </si>
  <si>
    <r>
      <t xml:space="preserve"> </t>
    </r>
    <r>
      <rPr>
        <sz val="13"/>
        <rFont val="標楷體"/>
        <family val="4"/>
        <charset val="136"/>
      </rPr>
      <t>總 務 處</t>
    </r>
    <phoneticPr fontId="3" type="noConversion"/>
  </si>
  <si>
    <t>(處室)</t>
    <phoneticPr fontId="3" type="noConversion"/>
  </si>
  <si>
    <t>簽證號碼</t>
    <phoneticPr fontId="3" type="noConversion"/>
  </si>
  <si>
    <t xml:space="preserve"> 
</t>
    <phoneticPr fontId="3" type="noConversion"/>
  </si>
  <si>
    <t>請支付</t>
    <phoneticPr fontId="3" type="noConversion"/>
  </si>
  <si>
    <t>應付代收款</t>
    <phoneticPr fontId="3" type="noConversion"/>
  </si>
  <si>
    <t>單位主管</t>
    <phoneticPr fontId="3" type="noConversion"/>
  </si>
  <si>
    <t>支　出　憑　證　黏　存　單</t>
    <phoneticPr fontId="3" type="noConversion"/>
  </si>
  <si>
    <t>所屬年度：</t>
    <phoneticPr fontId="3" type="noConversion"/>
  </si>
  <si>
    <t>109年度</t>
    <phoneticPr fontId="3" type="noConversion"/>
  </si>
  <si>
    <t>傳票（付款憑單）編號：</t>
    <phoneticPr fontId="3" type="noConversion"/>
  </si>
  <si>
    <t>黏貼單據</t>
    <phoneticPr fontId="3" type="noConversion"/>
  </si>
  <si>
    <t>1張</t>
    <phoneticPr fontId="3" type="noConversion"/>
  </si>
  <si>
    <t>第　　　號</t>
    <phoneticPr fontId="3" type="noConversion"/>
  </si>
  <si>
    <t>工作（或業務）計畫：</t>
    <phoneticPr fontId="3" type="noConversion"/>
  </si>
  <si>
    <t>金　　　　　　　額</t>
    <phoneticPr fontId="3" type="noConversion"/>
  </si>
  <si>
    <t>用 途 別</t>
    <phoneticPr fontId="3" type="noConversion"/>
  </si>
  <si>
    <t>用途摘要</t>
    <phoneticPr fontId="3" type="noConversion"/>
  </si>
  <si>
    <t>經辦單位</t>
    <phoneticPr fontId="3" type="noConversion"/>
  </si>
  <si>
    <t>人　事　單　位</t>
    <phoneticPr fontId="3" type="noConversion"/>
  </si>
  <si>
    <t>會　計　單　位</t>
    <phoneticPr fontId="3" type="noConversion"/>
  </si>
  <si>
    <t>機關長官
或授權代簽人</t>
    <phoneticPr fontId="3" type="noConversion"/>
  </si>
  <si>
    <t>經手人</t>
    <phoneticPr fontId="3" type="noConversion"/>
  </si>
  <si>
    <t>　</t>
    <phoneticPr fontId="3" type="noConversion"/>
  </si>
  <si>
    <t>…………………………………….請黏貼收據正本………………………………………</t>
    <phoneticPr fontId="3" type="noConversion"/>
  </si>
  <si>
    <t>支　出 　科　目　分　攤　表</t>
    <phoneticPr fontId="3" type="noConversion"/>
  </si>
  <si>
    <t xml:space="preserve">所屬年月份: </t>
    <phoneticPr fontId="3" type="noConversion"/>
  </si>
  <si>
    <t>費用名稱：勞工退休金</t>
    <phoneticPr fontId="3" type="noConversion"/>
  </si>
  <si>
    <t>科                        目</t>
    <phoneticPr fontId="3" type="noConversion"/>
  </si>
  <si>
    <t>金     額</t>
    <phoneticPr fontId="3" type="noConversion"/>
  </si>
  <si>
    <t>說       明</t>
    <phoneticPr fontId="3" type="noConversion"/>
  </si>
  <si>
    <t>附          註</t>
    <phoneticPr fontId="3" type="noConversion"/>
  </si>
  <si>
    <t>編號</t>
    <phoneticPr fontId="3" type="noConversion"/>
  </si>
  <si>
    <t>計畫名稱</t>
    <phoneticPr fontId="3" type="noConversion"/>
  </si>
  <si>
    <t>用 途 別 
科目名稱</t>
    <phoneticPr fontId="3" type="noConversion"/>
  </si>
  <si>
    <t>合計新台幣：</t>
    <phoneticPr fontId="3" type="noConversion"/>
  </si>
  <si>
    <t>10=年度</t>
    <phoneticPr fontId="3" type="noConversion"/>
  </si>
  <si>
    <t>V</t>
    <phoneticPr fontId="3" type="noConversion"/>
  </si>
  <si>
    <t>v</t>
    <phoneticPr fontId="3" type="noConversion"/>
  </si>
  <si>
    <t>未投保</t>
    <phoneticPr fontId="3" type="noConversion"/>
  </si>
  <si>
    <t>小計</t>
    <phoneticPr fontId="3" type="noConversion"/>
  </si>
  <si>
    <t>3/22 忘記加保</t>
    <phoneticPr fontId="3" type="noConversion"/>
  </si>
  <si>
    <t>總計</t>
    <phoneticPr fontId="3" type="noConversion"/>
  </si>
  <si>
    <r>
      <rPr>
        <b/>
        <sz val="12"/>
        <color rgb="FFFF0000"/>
        <rFont val="新細明體"/>
        <family val="1"/>
        <charset val="136"/>
      </rPr>
      <t>110</t>
    </r>
    <r>
      <rPr>
        <b/>
        <sz val="12"/>
        <rFont val="新細明體"/>
        <family val="1"/>
        <charset val="136"/>
      </rPr>
      <t xml:space="preserve">年 </t>
    </r>
    <r>
      <rPr>
        <b/>
        <sz val="12"/>
        <color rgb="FFFF0000"/>
        <rFont val="新細明體"/>
        <family val="1"/>
        <charset val="136"/>
      </rPr>
      <t>3</t>
    </r>
    <r>
      <rPr>
        <b/>
        <sz val="12"/>
        <rFont val="新細明體"/>
        <family val="1"/>
        <charset val="136"/>
      </rPr>
      <t>月</t>
    </r>
    <phoneticPr fontId="25" type="noConversion"/>
  </si>
  <si>
    <t>補助、提繳明細表</t>
    <phoneticPr fontId="25" type="noConversion"/>
  </si>
  <si>
    <t>勞退金</t>
    <phoneticPr fontId="3" type="noConversion"/>
  </si>
  <si>
    <t>自付
支出</t>
    <phoneticPr fontId="3" type="noConversion"/>
  </si>
  <si>
    <t>自付
收入</t>
    <phoneticPr fontId="3" type="noConversion"/>
  </si>
  <si>
    <t>自付
差異</t>
    <phoneticPr fontId="3" type="noConversion"/>
  </si>
  <si>
    <t>四甲
代理教師</t>
  </si>
  <si>
    <t>約聘僱
人員</t>
  </si>
  <si>
    <t>年</t>
    <phoneticPr fontId="3" type="noConversion"/>
  </si>
  <si>
    <t>月</t>
    <phoneticPr fontId="3" type="noConversion"/>
  </si>
  <si>
    <t>備註</t>
    <phoneticPr fontId="25" type="noConversion"/>
  </si>
  <si>
    <t>機補</t>
    <phoneticPr fontId="25" type="noConversion"/>
  </si>
  <si>
    <t>小計</t>
    <phoneticPr fontId="3" type="noConversion"/>
  </si>
  <si>
    <t>小計</t>
    <phoneticPr fontId="25" type="noConversion"/>
  </si>
  <si>
    <t>合計</t>
    <phoneticPr fontId="25" type="noConversion"/>
  </si>
  <si>
    <t>高雅君</t>
    <phoneticPr fontId="3" type="noConversion"/>
  </si>
  <si>
    <t>謝怡如</t>
    <phoneticPr fontId="3" type="noConversion"/>
  </si>
  <si>
    <t>王憶瑄</t>
    <phoneticPr fontId="3" type="noConversion"/>
  </si>
  <si>
    <t>卡林巴琴</t>
    <phoneticPr fontId="3" type="noConversion"/>
  </si>
  <si>
    <t>勞保-自付收支明細-社團</t>
    <phoneticPr fontId="3" type="noConversion"/>
  </si>
  <si>
    <t>社團</t>
    <phoneticPr fontId="3" type="noConversion"/>
  </si>
  <si>
    <t>姓名</t>
    <phoneticPr fontId="3" type="noConversion"/>
  </si>
  <si>
    <t>支-累計</t>
    <phoneticPr fontId="3" type="noConversion"/>
  </si>
  <si>
    <t>餘額</t>
    <phoneticPr fontId="3" type="noConversion"/>
  </si>
  <si>
    <t>烏克麗麗</t>
    <phoneticPr fontId="3" type="noConversion"/>
  </si>
  <si>
    <t>輕黏土</t>
    <phoneticPr fontId="3" type="noConversion"/>
  </si>
  <si>
    <t>足球</t>
    <phoneticPr fontId="3" type="noConversion"/>
  </si>
  <si>
    <t>舞蹈</t>
    <phoneticPr fontId="3" type="noConversion"/>
  </si>
  <si>
    <t>合計</t>
    <phoneticPr fontId="3" type="noConversion"/>
  </si>
  <si>
    <t>蕭柏霖</t>
    <phoneticPr fontId="3" type="noConversion"/>
  </si>
  <si>
    <t>勞工退休金</t>
    <phoneticPr fontId="3" type="noConversion"/>
  </si>
  <si>
    <t>共計</t>
    <phoneticPr fontId="3" type="noConversion"/>
  </si>
  <si>
    <t>動用經費簽呈用紙暨支出憑證黏存單</t>
    <phoneticPr fontId="3" type="noConversion"/>
  </si>
  <si>
    <t>非洲鼓</t>
    <phoneticPr fontId="3" type="noConversion"/>
  </si>
  <si>
    <t>桌遊</t>
    <phoneticPr fontId="3" type="noConversion"/>
  </si>
  <si>
    <t>林儀睿</t>
    <phoneticPr fontId="3" type="noConversion"/>
  </si>
  <si>
    <t>阮亭唯</t>
    <phoneticPr fontId="3" type="noConversion"/>
  </si>
  <si>
    <t>陳聖霖</t>
    <phoneticPr fontId="3" type="noConversion"/>
  </si>
  <si>
    <t>112年</t>
    <phoneticPr fontId="3" type="noConversion"/>
  </si>
  <si>
    <t>收-2-6月</t>
    <phoneticPr fontId="3" type="noConversion"/>
  </si>
  <si>
    <t>支-2月</t>
    <phoneticPr fontId="3" type="noConversion"/>
  </si>
  <si>
    <t>支-3月</t>
    <phoneticPr fontId="3" type="noConversion"/>
  </si>
  <si>
    <t>支-4月</t>
    <phoneticPr fontId="3" type="noConversion"/>
  </si>
  <si>
    <t>支-5月</t>
    <phoneticPr fontId="3" type="noConversion"/>
  </si>
  <si>
    <t>支-6月</t>
    <phoneticPr fontId="3" type="noConversion"/>
  </si>
  <si>
    <t>彰化縣彰化市民生國民小學</t>
    <phoneticPr fontId="3" type="noConversion"/>
  </si>
  <si>
    <t>身份類別</t>
    <phoneticPr fontId="25" type="noConversion"/>
  </si>
  <si>
    <t>計畫名稱</t>
    <phoneticPr fontId="25" type="noConversion"/>
  </si>
  <si>
    <t>國民小學教育</t>
    <phoneticPr fontId="3" type="noConversion"/>
  </si>
  <si>
    <t>正式教師</t>
    <phoneticPr fontId="25" type="noConversion"/>
  </si>
  <si>
    <t>職員</t>
    <phoneticPr fontId="3" type="noConversion"/>
  </si>
  <si>
    <t>代理教師</t>
    <phoneticPr fontId="3" type="noConversion"/>
  </si>
  <si>
    <t>勞退</t>
    <phoneticPr fontId="3" type="noConversion"/>
  </si>
  <si>
    <t>健保</t>
    <phoneticPr fontId="3" type="noConversion"/>
  </si>
  <si>
    <t>專任輔導</t>
    <phoneticPr fontId="3" type="noConversion"/>
  </si>
  <si>
    <t>外師</t>
    <phoneticPr fontId="3" type="noConversion"/>
  </si>
  <si>
    <t>約用護理師</t>
    <phoneticPr fontId="3" type="noConversion"/>
  </si>
  <si>
    <t>計時與計件人員</t>
    <phoneticPr fontId="3" type="noConversion"/>
  </si>
  <si>
    <t>科目</t>
    <phoneticPr fontId="25" type="noConversion"/>
  </si>
  <si>
    <t>彰化縣彰化市民生國民小學各項保費作業表</t>
    <phoneticPr fontId="3" type="noConversion"/>
  </si>
  <si>
    <t>英資中心</t>
  </si>
  <si>
    <t>自付</t>
    <phoneticPr fontId="3" type="noConversion"/>
  </si>
  <si>
    <t>各項補助經費</t>
    <phoneticPr fontId="3" type="noConversion"/>
  </si>
  <si>
    <t>各項代辦人員</t>
    <phoneticPr fontId="3" type="noConversion"/>
  </si>
  <si>
    <t>勞保</t>
    <phoneticPr fontId="3" type="noConversion"/>
  </si>
  <si>
    <t>27D計時與計件人員酬金</t>
    <phoneticPr fontId="3" type="noConversion"/>
  </si>
  <si>
    <t>請領</t>
    <phoneticPr fontId="3" type="noConversion"/>
  </si>
  <si>
    <t>自付額</t>
    <phoneticPr fontId="3" type="noConversion"/>
  </si>
  <si>
    <t>請領預算內機補轉列應付代收款</t>
    <phoneticPr fontId="3" type="noConversion"/>
  </si>
  <si>
    <t>勞保費</t>
    <phoneticPr fontId="3" type="noConversion"/>
  </si>
  <si>
    <t>健保費</t>
    <phoneticPr fontId="3" type="noConversion"/>
  </si>
  <si>
    <t>勞保費(詳如支出科目分攤表)：</t>
    <phoneticPr fontId="3" type="noConversion"/>
  </si>
  <si>
    <t>健保費(詳如支出科目分攤表)：</t>
    <phoneticPr fontId="3" type="noConversion"/>
  </si>
  <si>
    <t>機補健保費(預算內)：</t>
    <phoneticPr fontId="3" type="noConversion"/>
  </si>
  <si>
    <t>機補勞保費(預算內)：</t>
    <phoneticPr fontId="3" type="noConversion"/>
  </si>
  <si>
    <t>勞工退休金(詳如支出科目分攤表)：</t>
    <phoneticPr fontId="3" type="noConversion"/>
  </si>
  <si>
    <t>機補勞工退休金(預算內)：</t>
    <phoneticPr fontId="3" type="noConversion"/>
  </si>
  <si>
    <t>會辦單位</t>
    <phoneticPr fontId="3" type="noConversion"/>
  </si>
  <si>
    <t>會計單位</t>
    <phoneticPr fontId="3" type="noConversion"/>
  </si>
  <si>
    <t>機補</t>
    <phoneticPr fontId="3" type="noConversion"/>
  </si>
  <si>
    <t>批示</t>
    <phoneticPr fontId="3" type="noConversion"/>
  </si>
  <si>
    <t>彰化縣彰化市民生國民小學  113年8月份勞工保險繳費明細表</t>
    <phoneticPr fontId="3" type="noConversion"/>
  </si>
  <si>
    <t>職稱</t>
    <phoneticPr fontId="3" type="noConversion"/>
  </si>
  <si>
    <t>保俸</t>
    <phoneticPr fontId="3" type="noConversion"/>
  </si>
  <si>
    <t>自行負擔</t>
    <phoneticPr fontId="3" type="noConversion"/>
  </si>
  <si>
    <t>機關補助</t>
    <phoneticPr fontId="3" type="noConversion"/>
  </si>
  <si>
    <t>墊償基金=保俸*0.00025</t>
    <phoneticPr fontId="3" type="noConversion"/>
  </si>
  <si>
    <r>
      <t>總</t>
    </r>
    <r>
      <rPr>
        <sz val="10"/>
        <color indexed="8"/>
        <rFont val="Times New Roman"/>
        <family val="1"/>
      </rPr>
      <t xml:space="preserve">       </t>
    </r>
    <r>
      <rPr>
        <sz val="10"/>
        <color indexed="8"/>
        <rFont val="標楷體"/>
        <family val="4"/>
        <charset val="136"/>
      </rPr>
      <t>計</t>
    </r>
    <phoneticPr fontId="3" type="noConversion"/>
  </si>
  <si>
    <t>備註</t>
    <phoneticPr fontId="3" type="noConversion"/>
  </si>
  <si>
    <t>張美穗</t>
    <phoneticPr fontId="3" type="noConversion"/>
  </si>
  <si>
    <t>阮厚威</t>
    <phoneticPr fontId="3" type="noConversion"/>
  </si>
  <si>
    <t>代理教師</t>
  </si>
  <si>
    <t>黃凱琳</t>
  </si>
  <si>
    <t>陳青美</t>
  </si>
  <si>
    <t>陳麗琪</t>
    <phoneticPr fontId="3" type="noConversion"/>
  </si>
  <si>
    <t>陳明珠</t>
  </si>
  <si>
    <t>黃敏盛</t>
    <phoneticPr fontId="3" type="noConversion"/>
  </si>
  <si>
    <t>陳韻羽</t>
    <phoneticPr fontId="3" type="noConversion"/>
  </si>
  <si>
    <t>陳巧屏</t>
  </si>
  <si>
    <t>鄭沛承</t>
    <phoneticPr fontId="3" type="noConversion"/>
  </si>
  <si>
    <t>陳偉帥</t>
  </si>
  <si>
    <t>楊清華</t>
  </si>
  <si>
    <t>許芸庭</t>
  </si>
  <si>
    <t>鍾鴻汝</t>
    <phoneticPr fontId="3" type="noConversion"/>
  </si>
  <si>
    <t>林靜瑜</t>
  </si>
  <si>
    <t>蔡佳儒</t>
    <phoneticPr fontId="3" type="noConversion"/>
  </si>
  <si>
    <t>黃婷鈺</t>
    <phoneticPr fontId="3" type="noConversion"/>
  </si>
  <si>
    <t>張永澤</t>
    <phoneticPr fontId="3" type="noConversion"/>
  </si>
  <si>
    <t>鐘點教師</t>
  </si>
  <si>
    <t>宋合梅</t>
  </si>
  <si>
    <t>賴秀宣</t>
    <phoneticPr fontId="3" type="noConversion"/>
  </si>
  <si>
    <t>陳宥彤</t>
    <phoneticPr fontId="3" type="noConversion"/>
  </si>
  <si>
    <t>陳宣任</t>
  </si>
  <si>
    <t>楊婷婷</t>
  </si>
  <si>
    <t>陳乃馨</t>
  </si>
  <si>
    <t>曾苑毓</t>
  </si>
  <si>
    <t>石幸玉</t>
  </si>
  <si>
    <t>李容因</t>
    <phoneticPr fontId="3" type="noConversion"/>
  </si>
  <si>
    <t>顏玉珍</t>
  </si>
  <si>
    <t>黃淑卿</t>
  </si>
  <si>
    <t>曾允姵</t>
    <phoneticPr fontId="3" type="noConversion"/>
  </si>
  <si>
    <t>黃惠君</t>
  </si>
  <si>
    <t>林鈴琍</t>
    <phoneticPr fontId="3" type="noConversion"/>
  </si>
  <si>
    <t>吳文祺等11人</t>
    <phoneticPr fontId="3" type="noConversion"/>
  </si>
  <si>
    <t>12月</t>
    <phoneticPr fontId="3" type="noConversion"/>
  </si>
  <si>
    <t>JOVANNI</t>
    <phoneticPr fontId="3" type="noConversion"/>
  </si>
  <si>
    <t>人事費合計-4=1+2+3</t>
    <phoneticPr fontId="3" type="noConversion"/>
  </si>
  <si>
    <t>國民小學教育-用人費用-分擔員工保險費</t>
    <phoneticPr fontId="3" type="noConversion"/>
  </si>
  <si>
    <t>臨時人員</t>
    <phoneticPr fontId="3" type="noConversion"/>
  </si>
  <si>
    <t>陳秀菊</t>
    <phoneticPr fontId="3" type="noConversion"/>
  </si>
  <si>
    <t>臨時人員</t>
  </si>
  <si>
    <t>李玲玲</t>
    <phoneticPr fontId="3" type="noConversion"/>
  </si>
  <si>
    <t xml:space="preserve">國民小學教育-服務費用-計時與計件人員酬金  </t>
  </si>
  <si>
    <t>李聰輝</t>
    <phoneticPr fontId="3" type="noConversion"/>
  </si>
  <si>
    <t>應付代收款-代收付款項-体操教練經費</t>
    <phoneticPr fontId="3" type="noConversion"/>
  </si>
  <si>
    <t>李淯蒝</t>
    <phoneticPr fontId="3" type="noConversion"/>
  </si>
  <si>
    <t>應付代收款-校園安全維護臨時人員酬金</t>
    <phoneticPr fontId="3" type="noConversion"/>
  </si>
  <si>
    <t>張喬菱</t>
  </si>
  <si>
    <t>應付代收款-英資中心人事費</t>
    <phoneticPr fontId="3" type="noConversion"/>
  </si>
  <si>
    <t>蔣玉連</t>
    <phoneticPr fontId="3" type="noConversion"/>
  </si>
  <si>
    <t>應付代收款-臨時特教</t>
    <phoneticPr fontId="3" type="noConversion"/>
  </si>
  <si>
    <t>王振君等4人</t>
    <phoneticPr fontId="3" type="noConversion"/>
  </si>
  <si>
    <t>應付代收款-大專生</t>
    <phoneticPr fontId="3" type="noConversion"/>
  </si>
  <si>
    <t>代理專輔</t>
    <phoneticPr fontId="3" type="noConversion"/>
  </si>
  <si>
    <t>王威竣</t>
    <phoneticPr fontId="3" type="noConversion"/>
  </si>
  <si>
    <t>應付代收款-代理專輔教師</t>
    <phoneticPr fontId="3" type="noConversion"/>
  </si>
  <si>
    <t>墊償基金=38</t>
    <phoneticPr fontId="3" type="noConversion"/>
  </si>
  <si>
    <t>製表</t>
    <phoneticPr fontId="3" type="noConversion"/>
  </si>
  <si>
    <t>彰化縣彰化市民生國民小學113年8月份勞工退休金明細表</t>
    <phoneticPr fontId="3" type="noConversion"/>
  </si>
  <si>
    <t>公提</t>
    <phoneticPr fontId="3" type="noConversion"/>
  </si>
  <si>
    <t>自提</t>
    <phoneticPr fontId="3" type="noConversion"/>
  </si>
  <si>
    <t>黃凱琳</t>
    <phoneticPr fontId="3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</si>
  <si>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</si>
  <si>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陳明珠</t>
    <phoneticPr fontId="3" type="noConversion"/>
  </si>
  <si>
    <t>陳巧屏</t>
    <phoneticPr fontId="3" type="noConversion"/>
  </si>
  <si>
    <t>陳偉帥</t>
    <phoneticPr fontId="3" type="noConversion"/>
  </si>
  <si>
    <t>許芸庭</t>
    <phoneticPr fontId="3" type="noConversion"/>
  </si>
  <si>
    <t>林靜瑜</t>
    <phoneticPr fontId="3" type="noConversion"/>
  </si>
  <si>
    <t>張涌澤</t>
    <phoneticPr fontId="3" type="noConversion"/>
  </si>
  <si>
    <t xml:space="preserve"> </t>
    <phoneticPr fontId="3" type="noConversion"/>
  </si>
  <si>
    <t>陳宣任</t>
    <phoneticPr fontId="3" type="noConversion"/>
  </si>
  <si>
    <t>陳乃馨</t>
    <phoneticPr fontId="3" type="noConversion"/>
  </si>
  <si>
    <t>兼課</t>
    <phoneticPr fontId="3" type="noConversion"/>
  </si>
  <si>
    <t>石幸玉</t>
    <phoneticPr fontId="3" type="noConversion"/>
  </si>
  <si>
    <t>顏玉珍</t>
    <phoneticPr fontId="3" type="noConversion"/>
  </si>
  <si>
    <t>黃淑卿</t>
    <phoneticPr fontId="3" type="noConversion"/>
  </si>
  <si>
    <t>黃惠君</t>
    <phoneticPr fontId="3" type="noConversion"/>
  </si>
  <si>
    <t>臨代</t>
    <phoneticPr fontId="3" type="noConversion"/>
  </si>
  <si>
    <r>
      <t>小</t>
    </r>
    <r>
      <rPr>
        <sz val="10"/>
        <color indexed="8"/>
        <rFont val="Times New Roman"/>
        <family val="1"/>
      </rPr>
      <t xml:space="preserve">       </t>
    </r>
    <r>
      <rPr>
        <sz val="10"/>
        <color indexed="8"/>
        <rFont val="標楷體"/>
        <family val="4"/>
        <charset val="136"/>
      </rPr>
      <t>計</t>
    </r>
    <r>
      <rPr>
        <sz val="10"/>
        <color indexed="8"/>
        <rFont val="Times New Roman"/>
        <family val="1"/>
      </rPr>
      <t>-</t>
    </r>
    <phoneticPr fontId="3" type="noConversion"/>
  </si>
  <si>
    <t>國民小學教育-用人費用-分擔員工保險費</t>
  </si>
  <si>
    <t>陳智豪</t>
    <phoneticPr fontId="3" type="noConversion"/>
  </si>
  <si>
    <t>代2</t>
    <phoneticPr fontId="3" type="noConversion"/>
  </si>
  <si>
    <t>林奕廷</t>
    <phoneticPr fontId="3" type="noConversion"/>
  </si>
  <si>
    <t>曾美滿</t>
    <phoneticPr fontId="3" type="noConversion"/>
  </si>
  <si>
    <t>應付代收款-臨時特教經費</t>
    <phoneticPr fontId="3" type="noConversion"/>
  </si>
  <si>
    <t>應付代收款-代理專輔經費</t>
    <phoneticPr fontId="3" type="noConversion"/>
  </si>
  <si>
    <t>王振君等4</t>
    <phoneticPr fontId="3" type="noConversion"/>
  </si>
  <si>
    <t>應付代收款-大專生經費</t>
    <phoneticPr fontId="3" type="noConversion"/>
  </si>
  <si>
    <t>製表:</t>
    <phoneticPr fontId="3" type="noConversion"/>
  </si>
  <si>
    <t>彰化縣彰化市民生國民小學113年8月份勞工健保費明細表</t>
    <phoneticPr fontId="3" type="noConversion"/>
  </si>
  <si>
    <t>小  計-1</t>
    <phoneticPr fontId="3" type="noConversion"/>
  </si>
  <si>
    <t>小  計-2</t>
    <phoneticPr fontId="3" type="noConversion"/>
  </si>
  <si>
    <t>工</t>
    <phoneticPr fontId="3" type="noConversion"/>
  </si>
  <si>
    <t>代1</t>
    <phoneticPr fontId="3" type="noConversion"/>
  </si>
  <si>
    <t>JOVANi</t>
    <phoneticPr fontId="3" type="noConversion"/>
  </si>
  <si>
    <r>
      <t>小</t>
    </r>
    <r>
      <rPr>
        <sz val="10"/>
        <color indexed="8"/>
        <rFont val="Times New Roman"/>
        <family val="1"/>
      </rPr>
      <t xml:space="preserve">       </t>
    </r>
    <r>
      <rPr>
        <sz val="10"/>
        <color indexed="8"/>
        <rFont val="標楷體"/>
        <family val="4"/>
        <charset val="136"/>
      </rPr>
      <t>計</t>
    </r>
    <r>
      <rPr>
        <sz val="10"/>
        <color indexed="8"/>
        <rFont val="Times New Roman"/>
        <family val="1"/>
      </rPr>
      <t>-3</t>
    </r>
    <phoneticPr fontId="3" type="noConversion"/>
  </si>
  <si>
    <t>姓名</t>
  </si>
  <si>
    <t>減授</t>
    <phoneticPr fontId="3" type="noConversion"/>
  </si>
  <si>
    <t>超時鐘</t>
  </si>
  <si>
    <t>差額</t>
    <phoneticPr fontId="3" type="noConversion"/>
  </si>
  <si>
    <t>鄧洛忻</t>
    <phoneticPr fontId="3" type="noConversion"/>
  </si>
  <si>
    <t>許潔華</t>
    <phoneticPr fontId="3" type="noConversion"/>
  </si>
  <si>
    <t>鄭伊菁</t>
    <phoneticPr fontId="3" type="noConversion"/>
  </si>
  <si>
    <t>廖瑞婉</t>
    <phoneticPr fontId="3" type="noConversion"/>
  </si>
  <si>
    <t>蘇育民</t>
    <phoneticPr fontId="3" type="noConversion"/>
  </si>
  <si>
    <t>張嘉芸</t>
    <phoneticPr fontId="3" type="noConversion"/>
  </si>
  <si>
    <t>黃淳逸</t>
    <phoneticPr fontId="3" type="noConversion"/>
  </si>
  <si>
    <t>王聖惠</t>
    <phoneticPr fontId="3" type="noConversion"/>
  </si>
  <si>
    <t>陳盈 如</t>
    <phoneticPr fontId="3" type="noConversion"/>
  </si>
  <si>
    <t>劉子郡</t>
    <phoneticPr fontId="3" type="noConversion"/>
  </si>
  <si>
    <t>姚筑庭</t>
    <phoneticPr fontId="3" type="noConversion"/>
  </si>
  <si>
    <t>黃如穗</t>
    <phoneticPr fontId="3" type="noConversion"/>
  </si>
  <si>
    <t>外</t>
  </si>
  <si>
    <t>傅郁珊</t>
    <phoneticPr fontId="3" type="noConversion"/>
  </si>
  <si>
    <t>黃千晰</t>
    <phoneticPr fontId="3" type="noConversion"/>
  </si>
  <si>
    <t>蔡亞軒</t>
    <phoneticPr fontId="3" type="noConversion"/>
  </si>
  <si>
    <t>施淑珍</t>
    <phoneticPr fontId="3" type="noConversion"/>
  </si>
  <si>
    <t>吳文祺</t>
    <phoneticPr fontId="3" type="noConversion"/>
  </si>
  <si>
    <t>芸庭</t>
    <phoneticPr fontId="3" type="noConversion"/>
  </si>
  <si>
    <t>青美</t>
    <phoneticPr fontId="3" type="noConversion"/>
  </si>
  <si>
    <t>原定</t>
    <phoneticPr fontId="3" type="noConversion"/>
  </si>
  <si>
    <t>清華</t>
    <phoneticPr fontId="3" type="noConversion"/>
  </si>
  <si>
    <t>韻平</t>
    <phoneticPr fontId="3" type="noConversion"/>
  </si>
  <si>
    <t>守柔</t>
    <phoneticPr fontId="3" type="noConversion"/>
  </si>
  <si>
    <t>蔚勳</t>
    <phoneticPr fontId="3" type="noConversion"/>
  </si>
  <si>
    <t>明珠</t>
    <phoneticPr fontId="3" type="noConversion"/>
  </si>
  <si>
    <t>巧屏</t>
    <phoneticPr fontId="3" type="noConversion"/>
  </si>
  <si>
    <t>美滿</t>
    <phoneticPr fontId="3" type="noConversion"/>
  </si>
  <si>
    <t>凱琳</t>
    <phoneticPr fontId="3" type="noConversion"/>
  </si>
  <si>
    <t>佳儒</t>
    <phoneticPr fontId="3" type="noConversion"/>
  </si>
  <si>
    <t>婷鈺</t>
    <phoneticPr fontId="3" type="noConversion"/>
  </si>
  <si>
    <t>s34</t>
    <phoneticPr fontId="3" type="noConversion"/>
  </si>
  <si>
    <t>s81</t>
    <phoneticPr fontId="3" type="noConversion"/>
  </si>
  <si>
    <t>s05</t>
    <phoneticPr fontId="3" type="noConversion"/>
  </si>
  <si>
    <t>s68</t>
    <phoneticPr fontId="3" type="noConversion"/>
  </si>
  <si>
    <t>S53</t>
    <phoneticPr fontId="3" type="noConversion"/>
  </si>
  <si>
    <t>S98</t>
    <phoneticPr fontId="3" type="noConversion"/>
  </si>
  <si>
    <t>S13</t>
    <phoneticPr fontId="3" type="noConversion"/>
  </si>
  <si>
    <t>S99</t>
    <phoneticPr fontId="3" type="noConversion"/>
  </si>
  <si>
    <t>s77</t>
    <phoneticPr fontId="3" type="noConversion"/>
  </si>
  <si>
    <t>s33</t>
    <phoneticPr fontId="3" type="noConversion"/>
  </si>
  <si>
    <t>s61</t>
    <phoneticPr fontId="3" type="noConversion"/>
  </si>
  <si>
    <t>曾允姵</t>
  </si>
  <si>
    <t>s88</t>
    <phoneticPr fontId="3" type="noConversion"/>
  </si>
  <si>
    <t>S103</t>
    <phoneticPr fontId="3" type="noConversion"/>
  </si>
  <si>
    <t>s104</t>
    <phoneticPr fontId="3" type="noConversion"/>
  </si>
  <si>
    <t>國濠</t>
    <phoneticPr fontId="3" type="noConversion"/>
  </si>
  <si>
    <t>蕙珊</t>
    <phoneticPr fontId="3" type="noConversion"/>
  </si>
  <si>
    <t>群組</t>
    <phoneticPr fontId="3" type="noConversion"/>
  </si>
  <si>
    <t>玉玲</t>
    <phoneticPr fontId="3" type="noConversion"/>
  </si>
  <si>
    <t>秋如</t>
    <phoneticPr fontId="3" type="noConversion"/>
  </si>
  <si>
    <t>麗娟</t>
    <phoneticPr fontId="3" type="noConversion"/>
  </si>
  <si>
    <t>啟瑞</t>
    <phoneticPr fontId="3" type="noConversion"/>
  </si>
  <si>
    <t>春燕</t>
    <phoneticPr fontId="3" type="noConversion"/>
  </si>
  <si>
    <t>惟如</t>
    <phoneticPr fontId="3" type="noConversion"/>
  </si>
  <si>
    <t>瑞嘉</t>
    <phoneticPr fontId="3" type="noConversion"/>
  </si>
  <si>
    <t>瑞基</t>
    <phoneticPr fontId="3" type="noConversion"/>
  </si>
  <si>
    <t>月華</t>
    <phoneticPr fontId="3" type="noConversion"/>
  </si>
  <si>
    <t>穗秋</t>
    <phoneticPr fontId="3" type="noConversion"/>
  </si>
  <si>
    <t>麗卿</t>
    <phoneticPr fontId="3" type="noConversion"/>
  </si>
  <si>
    <t>玲萱</t>
    <phoneticPr fontId="3" type="noConversion"/>
  </si>
  <si>
    <t>純琦</t>
    <phoneticPr fontId="3" type="noConversion"/>
  </si>
  <si>
    <t>麗蓉</t>
    <phoneticPr fontId="3" type="noConversion"/>
  </si>
  <si>
    <t>意文</t>
    <phoneticPr fontId="3" type="noConversion"/>
  </si>
  <si>
    <t>君宜</t>
    <phoneticPr fontId="3" type="noConversion"/>
  </si>
  <si>
    <t>勇志</t>
    <phoneticPr fontId="3" type="noConversion"/>
  </si>
  <si>
    <t>雅婷</t>
    <phoneticPr fontId="3" type="noConversion"/>
  </si>
  <si>
    <t>詠珊</t>
    <phoneticPr fontId="3" type="noConversion"/>
  </si>
  <si>
    <t>惠娟</t>
    <phoneticPr fontId="3" type="noConversion"/>
  </si>
  <si>
    <t>永立</t>
    <phoneticPr fontId="3" type="noConversion"/>
  </si>
  <si>
    <t>瓊分</t>
    <phoneticPr fontId="3" type="noConversion"/>
  </si>
  <si>
    <t>雲卿</t>
    <phoneticPr fontId="3" type="noConversion"/>
  </si>
  <si>
    <t>佳真</t>
    <phoneticPr fontId="3" type="noConversion"/>
  </si>
  <si>
    <t>閔如</t>
    <phoneticPr fontId="3" type="noConversion"/>
  </si>
  <si>
    <t>如青</t>
    <phoneticPr fontId="3" type="noConversion"/>
  </si>
  <si>
    <t>淑文</t>
    <phoneticPr fontId="3" type="noConversion"/>
  </si>
  <si>
    <t>詩怡</t>
    <phoneticPr fontId="3" type="noConversion"/>
  </si>
  <si>
    <t>素蘭</t>
    <phoneticPr fontId="3" type="noConversion"/>
  </si>
  <si>
    <t>佩琪</t>
    <phoneticPr fontId="3" type="noConversion"/>
  </si>
  <si>
    <t>庸光</t>
    <phoneticPr fontId="3" type="noConversion"/>
  </si>
  <si>
    <t>士珊</t>
    <phoneticPr fontId="3" type="noConversion"/>
  </si>
  <si>
    <t>秋華</t>
    <phoneticPr fontId="3" type="noConversion"/>
  </si>
  <si>
    <t>英資中心</t>
    <phoneticPr fontId="3" type="noConversion"/>
  </si>
  <si>
    <t>技工</t>
    <phoneticPr fontId="25" type="noConversion"/>
  </si>
  <si>
    <t>工友</t>
    <phoneticPr fontId="3" type="noConversion"/>
  </si>
  <si>
    <t>校安人員</t>
    <phoneticPr fontId="3" type="noConversion"/>
  </si>
  <si>
    <t>校安人員</t>
    <phoneticPr fontId="3" type="noConversion"/>
  </si>
  <si>
    <t>特教助理</t>
    <phoneticPr fontId="3" type="noConversion"/>
  </si>
  <si>
    <t>特教助理</t>
    <phoneticPr fontId="3" type="noConversion"/>
  </si>
  <si>
    <t>大專生暑期營隊</t>
    <phoneticPr fontId="3" type="noConversion"/>
  </si>
  <si>
    <t>大專生暑期營隊</t>
    <phoneticPr fontId="3" type="noConversion"/>
  </si>
  <si>
    <t>代理專輔</t>
    <phoneticPr fontId="3" type="noConversion"/>
  </si>
  <si>
    <t>鐘點教師</t>
    <phoneticPr fontId="3" type="noConversion"/>
  </si>
  <si>
    <t>鐘點教師</t>
    <phoneticPr fontId="3" type="noConversion"/>
  </si>
  <si>
    <t>臨時代課</t>
    <phoneticPr fontId="3" type="noConversion"/>
  </si>
  <si>
    <t>臨時代課</t>
    <phoneticPr fontId="3" type="noConversion"/>
  </si>
  <si>
    <t>體操教練</t>
    <phoneticPr fontId="3" type="noConversion"/>
  </si>
  <si>
    <t>體操教練</t>
    <phoneticPr fontId="3" type="noConversion"/>
  </si>
  <si>
    <t>技工</t>
    <phoneticPr fontId="3" type="noConversion"/>
  </si>
  <si>
    <t>教師姓名</t>
  </si>
  <si>
    <t>代理導師
薪資</t>
  </si>
  <si>
    <t>超時
鐘點費</t>
  </si>
  <si>
    <t>減授
鐘點費</t>
  </si>
  <si>
    <t>代課
鐘點費</t>
  </si>
  <si>
    <t>智慧菓
鐘點費</t>
  </si>
  <si>
    <t>合計
應發金額</t>
  </si>
  <si>
    <t>合計
勞保自付</t>
  </si>
  <si>
    <t>合計
健保自付</t>
  </si>
  <si>
    <t>合計
勞退自付</t>
  </si>
  <si>
    <t>合計
代扣自付</t>
  </si>
  <si>
    <t>合計
實發金額</t>
  </si>
  <si>
    <t>黃如穗</t>
  </si>
  <si>
    <t>王聖惠</t>
  </si>
  <si>
    <t>陳麗琪</t>
  </si>
  <si>
    <t>蕭惠民</t>
  </si>
  <si>
    <t>鄭碧瑤</t>
  </si>
  <si>
    <t>李惟如</t>
  </si>
  <si>
    <t>黃國濠</t>
  </si>
  <si>
    <t>楊蕙珊</t>
  </si>
  <si>
    <t>陳秋妤</t>
  </si>
  <si>
    <t>黃子聰</t>
  </si>
  <si>
    <t>蔡金燕</t>
  </si>
  <si>
    <t>黃英梅</t>
  </si>
  <si>
    <t>林世斌</t>
  </si>
  <si>
    <t>張文玲</t>
  </si>
  <si>
    <t>巫石吉</t>
  </si>
  <si>
    <t>康介瑋</t>
  </si>
  <si>
    <t>鄭暐群</t>
  </si>
  <si>
    <t>陳瑋帥</t>
  </si>
  <si>
    <t>葉千芸</t>
  </si>
  <si>
    <t>蕭惠姿</t>
  </si>
  <si>
    <t>李容因</t>
  </si>
  <si>
    <t>黄淑卿</t>
  </si>
  <si>
    <t>黄惠君</t>
  </si>
  <si>
    <t>賴秀萱</t>
  </si>
  <si>
    <t>林鈴琍</t>
  </si>
  <si>
    <t>梁易琪</t>
  </si>
  <si>
    <t>黃芊晰</t>
  </si>
  <si>
    <t>吳文祺</t>
  </si>
  <si>
    <t>施淑珍</t>
  </si>
  <si>
    <t>陳宥彤</t>
  </si>
  <si>
    <t>林詠珊</t>
  </si>
  <si>
    <t>張麥寧</t>
  </si>
  <si>
    <t>陳姿良</t>
  </si>
  <si>
    <t>合計</t>
  </si>
  <si>
    <t>代導</t>
    <phoneticPr fontId="3" type="noConversion"/>
  </si>
  <si>
    <t>智慧菓</t>
    <phoneticPr fontId="3" type="noConversion"/>
  </si>
  <si>
    <t>賴秀萱</t>
    <phoneticPr fontId="3" type="noConversion"/>
  </si>
  <si>
    <t>梁易琪</t>
    <phoneticPr fontId="3" type="noConversion"/>
  </si>
  <si>
    <t>張麥寧</t>
    <phoneticPr fontId="3" type="noConversion"/>
  </si>
  <si>
    <t>陳姿良</t>
    <phoneticPr fontId="3" type="noConversion"/>
  </si>
  <si>
    <t>陳瑋帥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</si>
</sst>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$&quot;* #,##0.00_-;\-&quot;$&quot;* #,##0.00_-;_-&quot;$&quot;* &quot;-&quot;??_-;_-@_-"/>
    <numFmt numFmtId="43" formatCode="_-* #,##0.00_-;\-* #,##0.00_-;_-* &quot;-&quot;??_-;_-@_-"/>
    <numFmt numFmtId="176" formatCode="_-* #,##0_-;\-* #,##0_-;_-* &quot;-&quot;??_-;_-@_-"/>
    <numFmt numFmtId="177" formatCode="[DBNum2][$-404]General&quot;元整&quot;"/>
    <numFmt numFmtId="178" formatCode="[DBNum2][$-404]&quot;總金額：新台幣&quot;General&quot;元整&quot;"/>
    <numFmt numFmtId="179" formatCode="[$-404]e&quot;年&quot;m&quot;月&quot;d&quot;日&quot;;@"/>
    <numFmt numFmtId="180" formatCode="#,##0&quot;元&quot;"/>
    <numFmt numFmtId="181" formatCode="#,##0&quot;年&quot;&quot;度&quot;"/>
    <numFmt numFmtId="182" formatCode="&quot;$&quot;#,##0_);[Red]\(&quot;$&quot;#,##0\)"/>
    <numFmt numFmtId="183" formatCode="#,##0_);[Red]\(#,##0\)"/>
    <numFmt numFmtId="184" formatCode="0.00_);[Red]\(0.00\)"/>
    <numFmt numFmtId="185" formatCode="0_ "/>
    <numFmt numFmtId="186" formatCode="0_);[Red]\(0\)"/>
    <numFmt numFmtId="187" formatCode="m&quot;月&quot;d&quot;日&quot;"/>
    <numFmt numFmtId="188" formatCode="#,##0_ ;[Red]\-#,##0\ "/>
    <numFmt numFmtId="189" formatCode="[$-404]e/m/d;@"/>
    <numFmt numFmtId="190" formatCode="#,###&quot;元，請核示。&quot;"/>
    <numFmt numFmtId="191" formatCode="#,##0_ "/>
  </numFmts>
  <fonts count="80">
    <font>
      <sz val="12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16"/>
      <name val="標楷體"/>
      <family val="4"/>
      <charset val="136"/>
    </font>
    <font>
      <b/>
      <sz val="16"/>
      <name val="標楷體"/>
      <family val="4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20"/>
      <name val="標楷體"/>
      <family val="4"/>
      <charset val="136"/>
    </font>
    <font>
      <sz val="10"/>
      <name val="標楷體"/>
      <family val="4"/>
      <charset val="136"/>
    </font>
    <font>
      <b/>
      <sz val="20"/>
      <name val="標楷體"/>
      <family val="4"/>
      <charset val="136"/>
    </font>
    <font>
      <u/>
      <sz val="18"/>
      <name val="標楷體"/>
      <family val="4"/>
      <charset val="136"/>
    </font>
    <font>
      <sz val="9"/>
      <name val="標楷體"/>
      <family val="4"/>
      <charset val="136"/>
    </font>
    <font>
      <sz val="13"/>
      <name val="標楷體"/>
      <family val="4"/>
      <charset val="136"/>
    </font>
    <font>
      <b/>
      <sz val="6"/>
      <name val="標楷體"/>
      <family val="4"/>
      <charset val="136"/>
    </font>
    <font>
      <b/>
      <sz val="12"/>
      <name val="標楷體"/>
      <family val="4"/>
      <charset val="136"/>
    </font>
    <font>
      <sz val="11"/>
      <name val="標楷體"/>
      <family val="4"/>
      <charset val="136"/>
    </font>
    <font>
      <u/>
      <sz val="19"/>
      <name val="標楷體"/>
      <family val="4"/>
      <charset val="136"/>
    </font>
    <font>
      <u/>
      <sz val="16"/>
      <name val="標楷體"/>
      <family val="4"/>
      <charset val="136"/>
    </font>
    <font>
      <sz val="8"/>
      <name val="標楷體"/>
      <family val="4"/>
      <charset val="136"/>
    </font>
    <font>
      <b/>
      <sz val="12"/>
      <name val="新細明體"/>
      <family val="1"/>
      <charset val="136"/>
    </font>
    <font>
      <sz val="11"/>
      <name val="新細明體"/>
      <family val="1"/>
      <charset val="136"/>
    </font>
    <font>
      <u/>
      <sz val="14"/>
      <name val="新細明體"/>
      <family val="1"/>
      <charset val="136"/>
    </font>
    <font>
      <u/>
      <sz val="14"/>
      <name val="標楷體"/>
      <family val="4"/>
      <charset val="136"/>
    </font>
    <font>
      <sz val="9"/>
      <name val="細明體"/>
      <family val="3"/>
      <charset val="136"/>
    </font>
    <font>
      <b/>
      <sz val="14"/>
      <name val="Times New Roman"/>
      <family val="1"/>
    </font>
    <font>
      <b/>
      <sz val="14"/>
      <name val="標楷體"/>
      <family val="4"/>
      <charset val="136"/>
    </font>
    <font>
      <sz val="14"/>
      <name val="Times New Roman"/>
      <family val="1"/>
    </font>
    <font>
      <sz val="14"/>
      <name val="細明體"/>
      <family val="3"/>
      <charset val="136"/>
    </font>
    <font>
      <sz val="14"/>
      <name val="新細明體"/>
      <family val="1"/>
      <charset val="136"/>
    </font>
    <font>
      <sz val="12"/>
      <color theme="1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color theme="1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b/>
      <sz val="16"/>
      <color rgb="FFFF0000"/>
      <name val="標楷體"/>
      <family val="4"/>
      <charset val="136"/>
    </font>
    <font>
      <b/>
      <sz val="12"/>
      <color theme="1"/>
      <name val="新細明體"/>
      <family val="1"/>
      <charset val="136"/>
    </font>
    <font>
      <u/>
      <sz val="14"/>
      <name val="新細明體"/>
      <family val="1"/>
      <charset val="136"/>
      <scheme val="major"/>
    </font>
    <font>
      <sz val="12"/>
      <name val="新細明體"/>
      <family val="1"/>
      <charset val="136"/>
      <scheme val="major"/>
    </font>
    <font>
      <sz val="13"/>
      <name val="新細明體"/>
      <family val="1"/>
      <charset val="136"/>
      <scheme val="major"/>
    </font>
    <font>
      <b/>
      <sz val="14"/>
      <name val="新細明體"/>
      <family val="1"/>
      <charset val="136"/>
      <scheme val="major"/>
    </font>
    <font>
      <sz val="14"/>
      <name val="新細明體"/>
      <family val="1"/>
      <charset val="136"/>
      <scheme val="major"/>
    </font>
    <font>
      <b/>
      <sz val="12"/>
      <name val="新細明體"/>
      <family val="1"/>
      <charset val="136"/>
      <scheme val="major"/>
    </font>
    <font>
      <sz val="9"/>
      <name val="新細明體"/>
      <family val="1"/>
      <charset val="136"/>
      <scheme val="major"/>
    </font>
    <font>
      <b/>
      <sz val="16"/>
      <name val="新細明體"/>
      <family val="1"/>
      <charset val="136"/>
      <scheme val="major"/>
    </font>
    <font>
      <b/>
      <sz val="8"/>
      <name val="新細明體"/>
      <family val="1"/>
      <charset val="136"/>
      <scheme val="major"/>
    </font>
    <font>
      <sz val="10"/>
      <name val="新細明體"/>
      <family val="1"/>
      <charset val="136"/>
      <scheme val="major"/>
    </font>
    <font>
      <b/>
      <sz val="10"/>
      <name val="新細明體"/>
      <family val="1"/>
      <charset val="136"/>
      <scheme val="major"/>
    </font>
    <font>
      <sz val="10"/>
      <color rgb="FF0070C0"/>
      <name val="標楷體"/>
      <family val="4"/>
      <charset val="136"/>
    </font>
    <font>
      <sz val="12"/>
      <color rgb="FF0070C0"/>
      <name val="標楷體"/>
      <family val="4"/>
      <charset val="136"/>
    </font>
    <font>
      <sz val="12"/>
      <color rgb="FF0070C0"/>
      <name val="新細明體"/>
      <family val="1"/>
      <charset val="136"/>
    </font>
    <font>
      <sz val="11"/>
      <color rgb="FF0070C0"/>
      <name val="標楷體"/>
      <family val="4"/>
      <charset val="136"/>
    </font>
    <font>
      <b/>
      <sz val="14"/>
      <color rgb="FFFF0000"/>
      <name val="新細明體"/>
      <family val="1"/>
      <charset val="136"/>
      <scheme val="major"/>
    </font>
    <font>
      <sz val="10"/>
      <color theme="1"/>
      <name val="新細明體"/>
      <family val="1"/>
      <charset val="136"/>
      <scheme val="major"/>
    </font>
    <font>
      <b/>
      <u/>
      <sz val="20"/>
      <name val="新細明體"/>
      <family val="1"/>
      <charset val="136"/>
      <scheme val="major"/>
    </font>
    <font>
      <b/>
      <sz val="20"/>
      <name val="新細明體"/>
      <family val="1"/>
      <charset val="136"/>
    </font>
    <font>
      <sz val="14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8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8"/>
      <color indexed="8"/>
      <name val="細明體"/>
      <family val="3"/>
      <charset val="136"/>
    </font>
    <font>
      <sz val="8"/>
      <color indexed="8"/>
      <name val="Times New Roman"/>
      <family val="1"/>
    </font>
    <font>
      <sz val="10"/>
      <color rgb="FFFF0000"/>
      <name val="標楷體"/>
      <family val="4"/>
      <charset val="136"/>
    </font>
    <font>
      <sz val="8"/>
      <color rgb="FF000000"/>
      <name val="Times New Roman"/>
      <family val="1"/>
      <charset val="136"/>
    </font>
    <font>
      <sz val="8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sz val="10"/>
      <color theme="1"/>
      <name val="標楷體"/>
      <family val="4"/>
      <charset val="136"/>
    </font>
    <font>
      <b/>
      <sz val="10"/>
      <color indexed="8"/>
      <name val="標楷體"/>
      <family val="4"/>
      <charset val="136"/>
    </font>
    <font>
      <sz val="8"/>
      <color theme="1"/>
      <name val="新細明體"/>
      <family val="2"/>
      <charset val="136"/>
      <scheme val="minor"/>
    </font>
    <font>
      <b/>
      <sz val="13"/>
      <color rgb="FF000000"/>
      <name val="標楷體"/>
      <family val="4"/>
      <charset val="136"/>
    </font>
    <font>
      <sz val="13"/>
      <color indexed="8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theme="5" tint="0.59999389629810485"/>
      <name val="標楷體"/>
      <family val="4"/>
      <charset val="136"/>
    </font>
    <font>
      <b/>
      <sz val="14"/>
      <color rgb="FF000000"/>
      <name val="標楷體"/>
      <family val="4"/>
      <charset val="136"/>
    </font>
    <font>
      <sz val="9"/>
      <color indexed="8"/>
      <name val="標楷體"/>
      <family val="4"/>
      <charset val="136"/>
    </font>
    <font>
      <sz val="12"/>
      <color theme="3" tint="0.39997558519241921"/>
      <name val="新細明體"/>
      <family val="1"/>
      <charset val="136"/>
    </font>
    <font>
      <sz val="10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theme="9" tint="-0.249977111117893"/>
      <name val="新細明體"/>
      <family val="1"/>
      <charset val="136"/>
      <scheme val="minor"/>
    </font>
    <font>
      <sz val="12"/>
      <color theme="9" tint="-0.249977111117893"/>
      <name val="新細明體"/>
      <family val="1"/>
      <charset val="136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AFF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6FFA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48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DE8D7"/>
        <bgColor indexed="64"/>
      </patternFill>
    </fill>
    <fill>
      <patternFill patternType="solid">
        <fgColor rgb="FFD0F5F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BFEDE"/>
        <bgColor indexed="64"/>
      </patternFill>
    </fill>
    <fill>
      <patternFill patternType="solid">
        <fgColor rgb="FFF4FCAA"/>
        <bgColor indexed="64"/>
      </patternFill>
    </fill>
    <fill>
      <patternFill patternType="solid">
        <fgColor rgb="FFE9FB3B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8">
    <xf numFmtId="0" fontId="0" fillId="0" borderId="0" xfId="0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26" fillId="0" borderId="3" xfId="0" applyFont="1" applyBorder="1"/>
    <xf numFmtId="0" fontId="27" fillId="0" borderId="3" xfId="0" applyFont="1" applyBorder="1"/>
    <xf numFmtId="0" fontId="27" fillId="0" borderId="3" xfId="0" applyFont="1" applyBorder="1" applyAlignment="1">
      <alignment horizontal="center"/>
    </xf>
    <xf numFmtId="0" fontId="28" fillId="0" borderId="3" xfId="0" applyFont="1" applyBorder="1"/>
    <xf numFmtId="0" fontId="30" fillId="0" borderId="0" xfId="0" applyFont="1"/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86" fontId="0" fillId="0" borderId="0" xfId="0" applyNumberFormat="1" applyAlignment="1">
      <alignment horizontal="center" vertical="center"/>
    </xf>
    <xf numFmtId="186" fontId="0" fillId="0" borderId="0" xfId="0" applyNumberFormat="1" applyAlignment="1">
      <alignment vertical="center"/>
    </xf>
    <xf numFmtId="0" fontId="0" fillId="0" borderId="60" xfId="0" applyBorder="1" applyAlignment="1">
      <alignment horizontal="center" vertical="center" wrapText="1"/>
    </xf>
    <xf numFmtId="183" fontId="0" fillId="0" borderId="52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183" fontId="0" fillId="3" borderId="21" xfId="0" applyNumberFormat="1" applyFill="1" applyBorder="1" applyAlignment="1">
      <alignment horizontal="right" vertical="center"/>
    </xf>
    <xf numFmtId="186" fontId="3" fillId="0" borderId="0" xfId="0" applyNumberFormat="1" applyFont="1" applyAlignment="1">
      <alignment horizontal="center" vertical="center"/>
    </xf>
    <xf numFmtId="183" fontId="31" fillId="3" borderId="21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  <xf numFmtId="186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0" fillId="4" borderId="13" xfId="0" applyFill="1" applyBorder="1" applyAlignment="1">
      <alignment vertical="center"/>
    </xf>
    <xf numFmtId="183" fontId="0" fillId="4" borderId="53" xfId="0" applyNumberFormat="1" applyFill="1" applyBorder="1" applyAlignment="1">
      <alignment horizontal="right" vertical="center"/>
    </xf>
    <xf numFmtId="183" fontId="0" fillId="4" borderId="53" xfId="0" applyNumberFormat="1" applyFill="1" applyBorder="1" applyAlignment="1">
      <alignment vertical="center"/>
    </xf>
    <xf numFmtId="0" fontId="0" fillId="3" borderId="0" xfId="0" applyFill="1" applyAlignment="1">
      <alignment vertical="center"/>
    </xf>
    <xf numFmtId="183" fontId="0" fillId="3" borderId="0" xfId="0" applyNumberFormat="1" applyFill="1" applyAlignment="1">
      <alignment vertical="center"/>
    </xf>
    <xf numFmtId="183" fontId="0" fillId="0" borderId="52" xfId="0" applyNumberFormat="1" applyBorder="1" applyAlignment="1">
      <alignment vertical="center"/>
    </xf>
    <xf numFmtId="183" fontId="0" fillId="3" borderId="52" xfId="0" applyNumberFormat="1" applyFill="1" applyBorder="1" applyAlignment="1">
      <alignment vertical="center"/>
    </xf>
    <xf numFmtId="0" fontId="0" fillId="4" borderId="13" xfId="0" applyFill="1" applyBorder="1" applyAlignment="1">
      <alignment horizontal="center" vertical="center"/>
    </xf>
    <xf numFmtId="183" fontId="0" fillId="0" borderId="0" xfId="0" applyNumberFormat="1" applyAlignment="1">
      <alignment horizontal="center" vertical="center"/>
    </xf>
    <xf numFmtId="183" fontId="0" fillId="0" borderId="0" xfId="0" applyNumberFormat="1" applyAlignment="1">
      <alignment vertical="center"/>
    </xf>
    <xf numFmtId="183" fontId="0" fillId="0" borderId="60" xfId="0" applyNumberFormat="1" applyBorder="1" applyAlignment="1">
      <alignment vertical="center"/>
    </xf>
    <xf numFmtId="183" fontId="0" fillId="4" borderId="13" xfId="0" applyNumberFormat="1" applyFill="1" applyBorder="1" applyAlignment="1">
      <alignment vertical="center"/>
    </xf>
    <xf numFmtId="183" fontId="0" fillId="0" borderId="21" xfId="0" applyNumberFormat="1" applyBorder="1" applyAlignment="1">
      <alignment horizontal="right" vertical="center"/>
    </xf>
    <xf numFmtId="183" fontId="0" fillId="0" borderId="12" xfId="0" applyNumberFormat="1" applyBorder="1" applyAlignment="1">
      <alignment horizontal="right" vertical="center"/>
    </xf>
    <xf numFmtId="0" fontId="0" fillId="0" borderId="16" xfId="0" applyBorder="1" applyAlignment="1">
      <alignment vertical="center"/>
    </xf>
    <xf numFmtId="183" fontId="0" fillId="3" borderId="21" xfId="0" applyNumberFormat="1" applyFill="1" applyBorder="1" applyAlignment="1">
      <alignment vertical="center"/>
    </xf>
    <xf numFmtId="0" fontId="0" fillId="4" borderId="12" xfId="0" applyFill="1" applyBorder="1" applyAlignment="1">
      <alignment horizontal="center" vertical="center" wrapText="1"/>
    </xf>
    <xf numFmtId="183" fontId="0" fillId="3" borderId="60" xfId="0" applyNumberFormat="1" applyFill="1" applyBorder="1" applyAlignment="1">
      <alignment vertical="center"/>
    </xf>
    <xf numFmtId="183" fontId="0" fillId="3" borderId="60" xfId="0" applyNumberFormat="1" applyFill="1" applyBorder="1" applyAlignment="1">
      <alignment horizontal="right" vertical="center"/>
    </xf>
    <xf numFmtId="183" fontId="0" fillId="3" borderId="52" xfId="0" applyNumberFormat="1" applyFill="1" applyBorder="1" applyAlignment="1">
      <alignment horizontal="right" vertical="center"/>
    </xf>
    <xf numFmtId="183" fontId="0" fillId="3" borderId="12" xfId="0" applyNumberForma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186" fontId="32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21" fillId="0" borderId="16" xfId="0" applyFont="1" applyBorder="1" applyAlignment="1">
      <alignment horizontal="center" vertical="center"/>
    </xf>
    <xf numFmtId="0" fontId="14" fillId="0" borderId="0" xfId="0" applyFont="1"/>
    <xf numFmtId="0" fontId="26" fillId="0" borderId="0" xfId="0" applyFont="1"/>
    <xf numFmtId="0" fontId="35" fillId="0" borderId="0" xfId="0" applyFont="1" applyProtection="1">
      <protection locked="0"/>
    </xf>
    <xf numFmtId="0" fontId="27" fillId="0" borderId="0" xfId="0" applyFont="1"/>
    <xf numFmtId="0" fontId="27" fillId="0" borderId="0" xfId="0" applyFont="1" applyAlignment="1">
      <alignment horizontal="center"/>
    </xf>
    <xf numFmtId="49" fontId="21" fillId="0" borderId="18" xfId="0" applyNumberFormat="1" applyFont="1" applyBorder="1" applyAlignment="1">
      <alignment vertical="center"/>
    </xf>
    <xf numFmtId="188" fontId="0" fillId="0" borderId="52" xfId="0" applyNumberFormat="1" applyBorder="1" applyAlignment="1">
      <alignment horizontal="right" vertical="center"/>
    </xf>
    <xf numFmtId="188" fontId="0" fillId="3" borderId="21" xfId="0" applyNumberFormat="1" applyFill="1" applyBorder="1" applyAlignment="1">
      <alignment horizontal="right" vertical="center"/>
    </xf>
    <xf numFmtId="188" fontId="0" fillId="0" borderId="27" xfId="0" applyNumberFormat="1" applyBorder="1" applyAlignment="1">
      <alignment horizontal="right" vertical="center"/>
    </xf>
    <xf numFmtId="188" fontId="31" fillId="3" borderId="21" xfId="0" applyNumberFormat="1" applyFont="1" applyFill="1" applyBorder="1" applyAlignment="1">
      <alignment horizontal="right" vertical="center"/>
    </xf>
    <xf numFmtId="188" fontId="0" fillId="4" borderId="53" xfId="0" applyNumberFormat="1" applyFill="1" applyBorder="1" applyAlignment="1">
      <alignment horizontal="right" vertical="center"/>
    </xf>
    <xf numFmtId="188" fontId="0" fillId="4" borderId="53" xfId="0" applyNumberFormat="1" applyFill="1" applyBorder="1" applyAlignment="1">
      <alignment vertical="center"/>
    </xf>
    <xf numFmtId="188" fontId="0" fillId="3" borderId="0" xfId="0" applyNumberFormat="1" applyFill="1" applyAlignment="1">
      <alignment vertical="center"/>
    </xf>
    <xf numFmtId="188" fontId="0" fillId="3" borderId="0" xfId="0" applyNumberFormat="1" applyFill="1" applyAlignment="1">
      <alignment horizontal="center" vertical="center"/>
    </xf>
    <xf numFmtId="188" fontId="0" fillId="0" borderId="52" xfId="0" applyNumberFormat="1" applyBorder="1" applyAlignment="1">
      <alignment horizontal="center" vertical="center"/>
    </xf>
    <xf numFmtId="188" fontId="0" fillId="3" borderId="52" xfId="0" applyNumberFormat="1" applyFill="1" applyBorder="1" applyAlignment="1">
      <alignment vertical="center"/>
    </xf>
    <xf numFmtId="188" fontId="0" fillId="0" borderId="52" xfId="0" applyNumberFormat="1" applyBorder="1" applyAlignment="1">
      <alignment vertical="center"/>
    </xf>
    <xf numFmtId="188" fontId="0" fillId="3" borderId="52" xfId="0" applyNumberFormat="1" applyFill="1" applyBorder="1" applyAlignment="1">
      <alignment horizontal="center" vertical="center"/>
    </xf>
    <xf numFmtId="188" fontId="0" fillId="4" borderId="54" xfId="0" applyNumberFormat="1" applyFill="1" applyBorder="1" applyAlignment="1">
      <alignment vertical="center"/>
    </xf>
    <xf numFmtId="188" fontId="0" fillId="4" borderId="53" xfId="0" applyNumberFormat="1" applyFill="1" applyBorder="1" applyAlignment="1">
      <alignment horizontal="center" vertical="center"/>
    </xf>
    <xf numFmtId="188" fontId="0" fillId="0" borderId="0" xfId="0" applyNumberFormat="1" applyAlignment="1">
      <alignment vertical="center"/>
    </xf>
    <xf numFmtId="188" fontId="0" fillId="0" borderId="0" xfId="0" applyNumberFormat="1" applyAlignment="1">
      <alignment horizontal="center" vertical="center"/>
    </xf>
    <xf numFmtId="188" fontId="0" fillId="3" borderId="60" xfId="0" applyNumberFormat="1" applyFill="1" applyBorder="1" applyAlignment="1">
      <alignment vertical="center"/>
    </xf>
    <xf numFmtId="188" fontId="0" fillId="4" borderId="13" xfId="0" applyNumberFormat="1" applyFill="1" applyBorder="1" applyAlignment="1">
      <alignment vertical="center"/>
    </xf>
    <xf numFmtId="188" fontId="31" fillId="3" borderId="52" xfId="0" applyNumberFormat="1" applyFont="1" applyFill="1" applyBorder="1" applyAlignment="1">
      <alignment horizontal="right" vertical="center"/>
    </xf>
    <xf numFmtId="188" fontId="0" fillId="0" borderId="6" xfId="0" applyNumberFormat="1" applyBorder="1" applyAlignment="1">
      <alignment horizontal="right" vertical="center"/>
    </xf>
    <xf numFmtId="188" fontId="0" fillId="3" borderId="60" xfId="0" applyNumberFormat="1" applyFill="1" applyBorder="1" applyAlignment="1">
      <alignment horizontal="right" vertical="center"/>
    </xf>
    <xf numFmtId="188" fontId="0" fillId="3" borderId="52" xfId="0" applyNumberFormat="1" applyFill="1" applyBorder="1" applyAlignment="1">
      <alignment horizontal="right" vertical="center"/>
    </xf>
    <xf numFmtId="188" fontId="0" fillId="3" borderId="12" xfId="0" applyNumberFormat="1" applyFill="1" applyBorder="1" applyAlignment="1">
      <alignment horizontal="right" vertical="center"/>
    </xf>
    <xf numFmtId="188" fontId="0" fillId="3" borderId="52" xfId="0" applyNumberFormat="1" applyFill="1" applyBorder="1" applyAlignment="1">
      <alignment horizontal="center" vertical="center" wrapText="1"/>
    </xf>
    <xf numFmtId="188" fontId="0" fillId="3" borderId="21" xfId="0" applyNumberFormat="1" applyFill="1" applyBorder="1" applyAlignment="1">
      <alignment vertical="center"/>
    </xf>
    <xf numFmtId="188" fontId="0" fillId="3" borderId="21" xfId="0" applyNumberFormat="1" applyFill="1" applyBorder="1" applyAlignment="1">
      <alignment horizontal="center" vertical="center"/>
    </xf>
    <xf numFmtId="187" fontId="22" fillId="0" borderId="62" xfId="0" applyNumberFormat="1" applyFont="1" applyBorder="1" applyAlignment="1">
      <alignment horizontal="left" vertical="top"/>
    </xf>
    <xf numFmtId="183" fontId="0" fillId="4" borderId="64" xfId="0" applyNumberFormat="1" applyFill="1" applyBorder="1" applyAlignment="1">
      <alignment horizontal="left" vertical="top"/>
    </xf>
    <xf numFmtId="183" fontId="0" fillId="0" borderId="0" xfId="0" applyNumberFormat="1" applyAlignment="1">
      <alignment horizontal="left" vertical="top"/>
    </xf>
    <xf numFmtId="183" fontId="4" fillId="0" borderId="0" xfId="0" applyNumberFormat="1" applyFont="1" applyAlignment="1">
      <alignment horizontal="left" vertical="top"/>
    </xf>
    <xf numFmtId="0" fontId="0" fillId="0" borderId="16" xfId="0" applyBorder="1" applyAlignment="1">
      <alignment horizontal="left" vertical="top"/>
    </xf>
    <xf numFmtId="183" fontId="0" fillId="0" borderId="61" xfId="0" applyNumberFormat="1" applyBorder="1" applyAlignment="1">
      <alignment horizontal="center" vertical="center"/>
    </xf>
    <xf numFmtId="183" fontId="0" fillId="0" borderId="61" xfId="0" applyNumberForma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49" fontId="0" fillId="0" borderId="61" xfId="0" applyNumberFormat="1" applyBorder="1" applyAlignment="1">
      <alignment horizontal="center" vertical="center" wrapText="1"/>
    </xf>
    <xf numFmtId="188" fontId="0" fillId="0" borderId="52" xfId="0" applyNumberForma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88" fontId="0" fillId="0" borderId="21" xfId="0" applyNumberFormat="1" applyBorder="1" applyAlignment="1">
      <alignment horizontal="right" vertical="center"/>
    </xf>
    <xf numFmtId="188" fontId="0" fillId="0" borderId="21" xfId="0" applyNumberFormat="1" applyBorder="1" applyAlignment="1">
      <alignment horizontal="center" vertical="center" wrapText="1"/>
    </xf>
    <xf numFmtId="188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vertical="center"/>
    </xf>
    <xf numFmtId="188" fontId="0" fillId="4" borderId="53" xfId="0" applyNumberForma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188" fontId="0" fillId="3" borderId="21" xfId="0" applyNumberFormat="1" applyFill="1" applyBorder="1" applyAlignment="1">
      <alignment horizontal="center" vertical="center" wrapText="1"/>
    </xf>
    <xf numFmtId="188" fontId="31" fillId="3" borderId="21" xfId="0" applyNumberFormat="1" applyFont="1" applyFill="1" applyBorder="1" applyAlignment="1">
      <alignment horizontal="center" vertical="center" wrapText="1"/>
    </xf>
    <xf numFmtId="188" fontId="31" fillId="3" borderId="21" xfId="0" applyNumberFormat="1" applyFont="1" applyFill="1" applyBorder="1" applyAlignment="1">
      <alignment vertical="center"/>
    </xf>
    <xf numFmtId="184" fontId="0" fillId="0" borderId="52" xfId="0" applyNumberFormat="1" applyBorder="1" applyAlignment="1">
      <alignment vertical="center"/>
    </xf>
    <xf numFmtId="186" fontId="0" fillId="4" borderId="53" xfId="0" applyNumberFormat="1" applyFill="1" applyBorder="1" applyAlignment="1">
      <alignment vertical="center"/>
    </xf>
    <xf numFmtId="188" fontId="31" fillId="0" borderId="52" xfId="0" applyNumberFormat="1" applyFont="1" applyBorder="1" applyAlignment="1">
      <alignment horizontal="center" vertical="center"/>
    </xf>
    <xf numFmtId="188" fontId="31" fillId="0" borderId="21" xfId="0" applyNumberFormat="1" applyFont="1" applyBorder="1" applyAlignment="1">
      <alignment horizontal="center" vertical="center"/>
    </xf>
    <xf numFmtId="184" fontId="0" fillId="0" borderId="21" xfId="0" applyNumberFormat="1" applyBorder="1" applyAlignment="1">
      <alignment vertical="center"/>
    </xf>
    <xf numFmtId="185" fontId="0" fillId="4" borderId="53" xfId="0" applyNumberFormat="1" applyFill="1" applyBorder="1" applyAlignment="1">
      <alignment vertical="center"/>
    </xf>
    <xf numFmtId="185" fontId="0" fillId="0" borderId="52" xfId="0" applyNumberFormat="1" applyBorder="1" applyAlignment="1">
      <alignment vertical="center"/>
    </xf>
    <xf numFmtId="185" fontId="0" fillId="0" borderId="21" xfId="0" applyNumberFormat="1" applyBorder="1" applyAlignment="1">
      <alignment vertical="center"/>
    </xf>
    <xf numFmtId="183" fontId="0" fillId="0" borderId="61" xfId="0" applyNumberFormat="1" applyBorder="1" applyAlignment="1">
      <alignment vertical="center"/>
    </xf>
    <xf numFmtId="183" fontId="0" fillId="3" borderId="61" xfId="0" applyNumberFormat="1" applyFill="1" applyBorder="1" applyAlignment="1">
      <alignment vertical="center"/>
    </xf>
    <xf numFmtId="188" fontId="0" fillId="3" borderId="61" xfId="0" applyNumberFormat="1" applyFill="1" applyBorder="1" applyAlignment="1">
      <alignment vertical="center"/>
    </xf>
    <xf numFmtId="188" fontId="31" fillId="0" borderId="60" xfId="1" applyNumberFormat="1" applyFont="1" applyBorder="1" applyAlignment="1">
      <alignment horizontal="center" vertical="center"/>
    </xf>
    <xf numFmtId="188" fontId="0" fillId="0" borderId="12" xfId="1" applyNumberFormat="1" applyFont="1" applyBorder="1" applyAlignment="1">
      <alignment vertical="center"/>
    </xf>
    <xf numFmtId="188" fontId="31" fillId="3" borderId="60" xfId="1" applyNumberFormat="1" applyFont="1" applyFill="1" applyBorder="1" applyAlignment="1">
      <alignment horizontal="center" vertical="center"/>
    </xf>
    <xf numFmtId="188" fontId="31" fillId="3" borderId="12" xfId="1" applyNumberFormat="1" applyFont="1" applyFill="1" applyBorder="1" applyAlignment="1">
      <alignment horizontal="center" vertical="center"/>
    </xf>
    <xf numFmtId="188" fontId="0" fillId="3" borderId="12" xfId="1" applyNumberFormat="1" applyFont="1" applyFill="1" applyBorder="1" applyAlignment="1">
      <alignment horizontal="center" vertical="center"/>
    </xf>
    <xf numFmtId="188" fontId="0" fillId="4" borderId="54" xfId="0" applyNumberFormat="1" applyFill="1" applyBorder="1" applyAlignment="1">
      <alignment horizontal="right" vertical="center"/>
    </xf>
    <xf numFmtId="188" fontId="0" fillId="3" borderId="20" xfId="0" applyNumberFormat="1" applyFill="1" applyBorder="1" applyAlignment="1">
      <alignment vertical="center"/>
    </xf>
    <xf numFmtId="188" fontId="0" fillId="3" borderId="9" xfId="0" applyNumberFormat="1" applyFill="1" applyBorder="1" applyAlignment="1">
      <alignment vertical="center"/>
    </xf>
    <xf numFmtId="188" fontId="0" fillId="0" borderId="60" xfId="0" applyNumberFormat="1" applyBorder="1" applyAlignment="1">
      <alignment vertical="center"/>
    </xf>
    <xf numFmtId="188" fontId="0" fillId="0" borderId="20" xfId="0" applyNumberFormat="1" applyBorder="1" applyAlignment="1">
      <alignment vertical="center"/>
    </xf>
    <xf numFmtId="188" fontId="0" fillId="0" borderId="9" xfId="0" applyNumberFormat="1" applyBorder="1" applyAlignment="1">
      <alignment vertical="center"/>
    </xf>
    <xf numFmtId="188" fontId="0" fillId="0" borderId="60" xfId="1" applyNumberFormat="1" applyFont="1" applyBorder="1" applyAlignment="1">
      <alignment horizontal="center" vertical="center"/>
    </xf>
    <xf numFmtId="188" fontId="0" fillId="0" borderId="12" xfId="1" applyNumberFormat="1" applyFont="1" applyBorder="1" applyAlignment="1">
      <alignment horizontal="center" vertical="center"/>
    </xf>
    <xf numFmtId="188" fontId="0" fillId="3" borderId="60" xfId="1" applyNumberFormat="1" applyFont="1" applyFill="1" applyBorder="1" applyAlignment="1">
      <alignment horizontal="center" vertical="center"/>
    </xf>
    <xf numFmtId="188" fontId="0" fillId="3" borderId="60" xfId="0" applyNumberFormat="1" applyFill="1" applyBorder="1" applyAlignment="1">
      <alignment horizontal="center" vertical="center"/>
    </xf>
    <xf numFmtId="188" fontId="0" fillId="3" borderId="12" xfId="0" applyNumberFormat="1" applyFill="1" applyBorder="1" applyAlignment="1">
      <alignment horizontal="center" vertical="center"/>
    </xf>
    <xf numFmtId="188" fontId="0" fillId="0" borderId="60" xfId="0" applyNumberFormat="1" applyBorder="1" applyAlignment="1">
      <alignment horizontal="right" vertical="center"/>
    </xf>
    <xf numFmtId="188" fontId="0" fillId="0" borderId="6" xfId="0" applyNumberFormat="1" applyBorder="1" applyAlignment="1">
      <alignment horizontal="center" vertical="center"/>
    </xf>
    <xf numFmtId="188" fontId="0" fillId="0" borderId="12" xfId="0" applyNumberFormat="1" applyBorder="1" applyAlignment="1">
      <alignment horizontal="right" vertical="center"/>
    </xf>
    <xf numFmtId="188" fontId="0" fillId="0" borderId="27" xfId="0" applyNumberFormat="1" applyBorder="1" applyAlignment="1">
      <alignment horizontal="center" vertical="center"/>
    </xf>
    <xf numFmtId="188" fontId="0" fillId="4" borderId="54" xfId="0" applyNumberFormat="1" applyFill="1" applyBorder="1" applyAlignment="1">
      <alignment horizontal="center" vertical="center"/>
    </xf>
    <xf numFmtId="188" fontId="0" fillId="3" borderId="6" xfId="0" applyNumberFormat="1" applyFill="1" applyBorder="1" applyAlignment="1">
      <alignment horizontal="center" vertical="center"/>
    </xf>
    <xf numFmtId="188" fontId="0" fillId="3" borderId="27" xfId="0" applyNumberFormat="1" applyFill="1" applyBorder="1" applyAlignment="1">
      <alignment horizontal="center" vertical="center"/>
    </xf>
    <xf numFmtId="188" fontId="31" fillId="0" borderId="12" xfId="0" applyNumberFormat="1" applyFont="1" applyBorder="1" applyAlignment="1">
      <alignment horizontal="right" vertical="center"/>
    </xf>
    <xf numFmtId="188" fontId="0" fillId="4" borderId="13" xfId="0" applyNumberFormat="1" applyFill="1" applyBorder="1" applyAlignment="1">
      <alignment horizontal="right" vertical="center"/>
    </xf>
    <xf numFmtId="188" fontId="0" fillId="3" borderId="9" xfId="0" applyNumberFormat="1" applyFill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0" fillId="3" borderId="12" xfId="0" applyNumberFormat="1" applyFill="1" applyBorder="1" applyAlignment="1">
      <alignment vertical="center"/>
    </xf>
    <xf numFmtId="183" fontId="0" fillId="0" borderId="60" xfId="0" applyNumberFormat="1" applyBorder="1" applyAlignment="1">
      <alignment horizontal="right" vertical="center"/>
    </xf>
    <xf numFmtId="183" fontId="31" fillId="3" borderId="12" xfId="0" applyNumberFormat="1" applyFont="1" applyFill="1" applyBorder="1" applyAlignment="1">
      <alignment horizontal="right" vertical="center"/>
    </xf>
    <xf numFmtId="183" fontId="0" fillId="4" borderId="13" xfId="0" applyNumberFormat="1" applyFill="1" applyBorder="1" applyAlignment="1">
      <alignment horizontal="right" vertical="center"/>
    </xf>
    <xf numFmtId="183" fontId="0" fillId="3" borderId="20" xfId="0" applyNumberFormat="1" applyFill="1" applyBorder="1" applyAlignment="1">
      <alignment vertical="center"/>
    </xf>
    <xf numFmtId="183" fontId="0" fillId="0" borderId="20" xfId="0" applyNumberFormat="1" applyBorder="1" applyAlignment="1">
      <alignment vertical="center"/>
    </xf>
    <xf numFmtId="183" fontId="0" fillId="3" borderId="12" xfId="0" applyNumberFormat="1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183" fontId="0" fillId="5" borderId="13" xfId="0" applyNumberFormat="1" applyFill="1" applyBorder="1" applyAlignment="1">
      <alignment horizontal="right" vertical="center"/>
    </xf>
    <xf numFmtId="183" fontId="0" fillId="5" borderId="53" xfId="0" applyNumberFormat="1" applyFill="1" applyBorder="1" applyAlignment="1">
      <alignment horizontal="right" vertical="center"/>
    </xf>
    <xf numFmtId="188" fontId="0" fillId="5" borderId="13" xfId="0" applyNumberFormat="1" applyFill="1" applyBorder="1" applyAlignment="1">
      <alignment vertical="center"/>
    </xf>
    <xf numFmtId="188" fontId="0" fillId="5" borderId="53" xfId="0" applyNumberFormat="1" applyFill="1" applyBorder="1" applyAlignment="1">
      <alignment horizontal="center" vertical="center"/>
    </xf>
    <xf numFmtId="188" fontId="0" fillId="5" borderId="13" xfId="0" applyNumberFormat="1" applyFill="1" applyBorder="1" applyAlignment="1">
      <alignment horizontal="right" vertical="center"/>
    </xf>
    <xf numFmtId="188" fontId="0" fillId="5" borderId="53" xfId="0" applyNumberFormat="1" applyFill="1" applyBorder="1" applyAlignment="1">
      <alignment vertical="center"/>
    </xf>
    <xf numFmtId="188" fontId="0" fillId="5" borderId="54" xfId="0" applyNumberFormat="1" applyFill="1" applyBorder="1" applyAlignment="1">
      <alignment vertical="center"/>
    </xf>
    <xf numFmtId="49" fontId="36" fillId="0" borderId="18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183" fontId="0" fillId="4" borderId="27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183" fontId="0" fillId="5" borderId="54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83" fontId="0" fillId="4" borderId="54" xfId="0" applyNumberFormat="1" applyFill="1" applyBorder="1" applyAlignment="1">
      <alignment horizontal="center" vertical="center"/>
    </xf>
    <xf numFmtId="0" fontId="0" fillId="0" borderId="58" xfId="0" applyBorder="1" applyAlignment="1">
      <alignment horizontal="left" vertical="top"/>
    </xf>
    <xf numFmtId="183" fontId="0" fillId="5" borderId="19" xfId="0" applyNumberFormat="1" applyFill="1" applyBorder="1" applyAlignment="1">
      <alignment horizontal="left" vertical="top"/>
    </xf>
    <xf numFmtId="183" fontId="0" fillId="4" borderId="19" xfId="0" applyNumberFormat="1" applyFill="1" applyBorder="1" applyAlignment="1">
      <alignment horizontal="left" vertical="top"/>
    </xf>
    <xf numFmtId="187" fontId="22" fillId="0" borderId="63" xfId="0" applyNumberFormat="1" applyFont="1" applyBorder="1" applyAlignment="1">
      <alignment horizontal="left" vertical="top"/>
    </xf>
    <xf numFmtId="187" fontId="22" fillId="4" borderId="63" xfId="0" applyNumberFormat="1" applyFont="1" applyFill="1" applyBorder="1" applyAlignment="1">
      <alignment horizontal="left" vertical="top"/>
    </xf>
    <xf numFmtId="49" fontId="3" fillId="0" borderId="63" xfId="0" applyNumberFormat="1" applyFont="1" applyBorder="1" applyAlignment="1">
      <alignment horizontal="left" vertical="top" wrapText="1"/>
    </xf>
    <xf numFmtId="49" fontId="33" fillId="3" borderId="63" xfId="0" applyNumberFormat="1" applyFont="1" applyFill="1" applyBorder="1" applyAlignment="1">
      <alignment horizontal="left" vertical="top" wrapText="1"/>
    </xf>
    <xf numFmtId="49" fontId="3" fillId="3" borderId="63" xfId="0" applyNumberFormat="1" applyFont="1" applyFill="1" applyBorder="1" applyAlignment="1">
      <alignment horizontal="left" vertical="top" wrapText="1"/>
    </xf>
    <xf numFmtId="49" fontId="3" fillId="3" borderId="62" xfId="0" applyNumberFormat="1" applyFont="1" applyFill="1" applyBorder="1" applyAlignment="1">
      <alignment horizontal="left" vertical="top" wrapText="1"/>
    </xf>
    <xf numFmtId="183" fontId="4" fillId="4" borderId="64" xfId="0" applyNumberFormat="1" applyFont="1" applyFill="1" applyBorder="1" applyAlignment="1">
      <alignment horizontal="left" vertical="top"/>
    </xf>
    <xf numFmtId="49" fontId="3" fillId="3" borderId="64" xfId="0" applyNumberFormat="1" applyFont="1" applyFill="1" applyBorder="1" applyAlignment="1">
      <alignment horizontal="left" vertical="top" wrapText="1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40" fillId="0" borderId="0" xfId="0" applyFont="1" applyProtection="1">
      <protection locked="0"/>
    </xf>
    <xf numFmtId="0" fontId="40" fillId="0" borderId="0" xfId="0" applyFont="1" applyAlignment="1" applyProtection="1">
      <alignment horizontal="center"/>
      <protection locked="0"/>
    </xf>
    <xf numFmtId="0" fontId="40" fillId="0" borderId="3" xfId="0" applyFont="1" applyBorder="1" applyProtection="1">
      <protection locked="0"/>
    </xf>
    <xf numFmtId="0" fontId="41" fillId="0" borderId="3" xfId="0" applyFont="1" applyBorder="1" applyProtection="1">
      <protection locked="0"/>
    </xf>
    <xf numFmtId="0" fontId="41" fillId="0" borderId="0" xfId="0" applyFont="1" applyProtection="1">
      <protection locked="0"/>
    </xf>
    <xf numFmtId="0" fontId="42" fillId="0" borderId="0" xfId="0" applyFont="1" applyAlignment="1" applyProtection="1">
      <alignment vertical="center"/>
      <protection locked="0"/>
    </xf>
    <xf numFmtId="186" fontId="38" fillId="0" borderId="0" xfId="0" applyNumberFormat="1" applyFont="1" applyAlignment="1" applyProtection="1">
      <alignment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center"/>
      <protection locked="0"/>
    </xf>
    <xf numFmtId="188" fontId="46" fillId="0" borderId="21" xfId="0" applyNumberFormat="1" applyFont="1" applyBorder="1" applyAlignment="1" applyProtection="1">
      <alignment horizontal="right" vertical="center"/>
      <protection locked="0"/>
    </xf>
    <xf numFmtId="188" fontId="46" fillId="3" borderId="21" xfId="0" applyNumberFormat="1" applyFont="1" applyFill="1" applyBorder="1" applyAlignment="1" applyProtection="1">
      <alignment horizontal="right" vertical="center"/>
      <protection locked="0"/>
    </xf>
    <xf numFmtId="188" fontId="46" fillId="0" borderId="21" xfId="0" applyNumberFormat="1" applyFont="1" applyBorder="1" applyAlignment="1" applyProtection="1">
      <alignment vertical="center"/>
      <protection locked="0"/>
    </xf>
    <xf numFmtId="186" fontId="38" fillId="0" borderId="0" xfId="0" applyNumberFormat="1" applyFont="1" applyAlignment="1" applyProtection="1">
      <alignment horizontal="left" vertical="center"/>
      <protection locked="0"/>
    </xf>
    <xf numFmtId="0" fontId="0" fillId="9" borderId="21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188" fontId="0" fillId="0" borderId="21" xfId="0" applyNumberFormat="1" applyBorder="1" applyAlignment="1">
      <alignment vertical="center"/>
    </xf>
    <xf numFmtId="188" fontId="0" fillId="10" borderId="21" xfId="0" applyNumberFormat="1" applyFill="1" applyBorder="1" applyAlignment="1">
      <alignment vertical="center"/>
    </xf>
    <xf numFmtId="188" fontId="0" fillId="6" borderId="21" xfId="0" applyNumberFormat="1" applyFill="1" applyBorder="1" applyAlignment="1">
      <alignment vertical="center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19" xfId="0" applyFont="1" applyBorder="1" applyAlignment="1" applyProtection="1">
      <alignment horizontal="left" vertical="center" wrapText="1"/>
      <protection locked="0"/>
    </xf>
    <xf numFmtId="188" fontId="38" fillId="0" borderId="0" xfId="0" applyNumberFormat="1" applyFont="1" applyAlignment="1" applyProtection="1">
      <alignment horizontal="center"/>
      <protection locked="0"/>
    </xf>
    <xf numFmtId="188" fontId="43" fillId="0" borderId="3" xfId="0" applyNumberFormat="1" applyFont="1" applyBorder="1" applyAlignment="1" applyProtection="1">
      <alignment horizontal="center" wrapText="1"/>
      <protection locked="0"/>
    </xf>
    <xf numFmtId="188" fontId="42" fillId="0" borderId="0" xfId="0" applyNumberFormat="1" applyFont="1" applyAlignment="1" applyProtection="1">
      <alignment horizontal="center" vertical="center"/>
      <protection locked="0"/>
    </xf>
    <xf numFmtId="188" fontId="38" fillId="0" borderId="0" xfId="0" applyNumberFormat="1" applyFont="1" applyAlignment="1" applyProtection="1">
      <alignment horizontal="center" vertical="center"/>
      <protection locked="0"/>
    </xf>
    <xf numFmtId="188" fontId="43" fillId="0" borderId="0" xfId="0" applyNumberFormat="1" applyFont="1" applyAlignment="1" applyProtection="1">
      <alignment horizontal="center" vertical="center"/>
      <protection locked="0"/>
    </xf>
    <xf numFmtId="188" fontId="43" fillId="0" borderId="0" xfId="0" applyNumberFormat="1" applyFont="1" applyAlignment="1" applyProtection="1">
      <alignment horizontal="center" vertical="center" wrapText="1"/>
      <protection locked="0"/>
    </xf>
    <xf numFmtId="188" fontId="43" fillId="0" borderId="0" xfId="0" applyNumberFormat="1" applyFont="1" applyAlignment="1" applyProtection="1">
      <alignment horizontal="left" vertical="center" wrapText="1"/>
      <protection locked="0"/>
    </xf>
    <xf numFmtId="188" fontId="44" fillId="0" borderId="0" xfId="0" applyNumberFormat="1" applyFont="1" applyAlignment="1" applyProtection="1">
      <alignment horizontal="center" vertical="center"/>
      <protection locked="0"/>
    </xf>
    <xf numFmtId="188" fontId="0" fillId="9" borderId="21" xfId="0" applyNumberFormat="1" applyFill="1" applyBorder="1" applyAlignment="1">
      <alignment horizontal="center" vertical="center"/>
    </xf>
    <xf numFmtId="186" fontId="46" fillId="0" borderId="0" xfId="0" applyNumberFormat="1" applyFont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46" fillId="0" borderId="21" xfId="0" applyFont="1" applyBorder="1" applyAlignment="1" applyProtection="1">
      <alignment horizontal="center" vertical="center" wrapText="1"/>
      <protection locked="0"/>
    </xf>
    <xf numFmtId="0" fontId="46" fillId="0" borderId="41" xfId="0" applyFont="1" applyBorder="1" applyAlignment="1" applyProtection="1">
      <alignment horizontal="center" vertical="center" wrapText="1"/>
      <protection locked="0"/>
    </xf>
    <xf numFmtId="0" fontId="46" fillId="0" borderId="68" xfId="0" applyFont="1" applyBorder="1" applyAlignment="1" applyProtection="1">
      <alignment horizontal="center" vertical="center" wrapText="1"/>
      <protection locked="0"/>
    </xf>
    <xf numFmtId="0" fontId="46" fillId="0" borderId="65" xfId="0" applyFont="1" applyBorder="1" applyAlignment="1" applyProtection="1">
      <alignment horizontal="center" vertical="center"/>
      <protection locked="0"/>
    </xf>
    <xf numFmtId="0" fontId="46" fillId="0" borderId="66" xfId="0" applyFont="1" applyBorder="1" applyAlignment="1" applyProtection="1">
      <alignment horizontal="center" vertical="center"/>
      <protection locked="0"/>
    </xf>
    <xf numFmtId="0" fontId="46" fillId="0" borderId="68" xfId="0" applyFont="1" applyBorder="1" applyAlignment="1" applyProtection="1">
      <alignment horizontal="center" vertical="center"/>
      <protection locked="0"/>
    </xf>
    <xf numFmtId="0" fontId="46" fillId="0" borderId="21" xfId="0" applyFont="1" applyBorder="1" applyAlignment="1" applyProtection="1">
      <alignment horizontal="center" vertical="center"/>
      <protection locked="0"/>
    </xf>
    <xf numFmtId="0" fontId="46" fillId="0" borderId="77" xfId="0" applyFont="1" applyBorder="1" applyAlignment="1" applyProtection="1">
      <alignment horizontal="center" vertical="center" wrapText="1"/>
      <protection locked="0"/>
    </xf>
    <xf numFmtId="183" fontId="46" fillId="11" borderId="21" xfId="0" applyNumberFormat="1" applyFont="1" applyFill="1" applyBorder="1" applyAlignment="1" applyProtection="1">
      <alignment horizontal="center" vertical="center" wrapText="1"/>
      <protection locked="0"/>
    </xf>
    <xf numFmtId="49" fontId="46" fillId="11" borderId="21" xfId="0" applyNumberFormat="1" applyFont="1" applyFill="1" applyBorder="1" applyAlignment="1" applyProtection="1">
      <alignment horizontal="center" vertical="center" wrapText="1"/>
      <protection locked="0"/>
    </xf>
    <xf numFmtId="188" fontId="46" fillId="11" borderId="69" xfId="0" applyNumberFormat="1" applyFont="1" applyFill="1" applyBorder="1" applyAlignment="1" applyProtection="1">
      <alignment horizontal="center" vertical="center"/>
      <protection locked="0"/>
    </xf>
    <xf numFmtId="0" fontId="52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14" fontId="7" fillId="0" borderId="0" xfId="0" applyNumberFormat="1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right" vertical="center"/>
      <protection locked="0"/>
    </xf>
    <xf numFmtId="179" fontId="7" fillId="0" borderId="5" xfId="0" applyNumberFormat="1" applyFont="1" applyBorder="1" applyAlignment="1" applyProtection="1">
      <alignment vertical="center"/>
      <protection locked="0"/>
    </xf>
    <xf numFmtId="179" fontId="7" fillId="0" borderId="5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45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horizontal="right" vertical="center"/>
      <protection locked="0"/>
    </xf>
    <xf numFmtId="0" fontId="7" fillId="0" borderId="55" xfId="0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179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15" xfId="0" applyFont="1" applyBorder="1" applyProtection="1">
      <protection locked="0"/>
    </xf>
    <xf numFmtId="0" fontId="7" fillId="0" borderId="15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9" xfId="0" applyFont="1" applyBorder="1" applyAlignment="1" applyProtection="1">
      <alignment vertical="top" wrapText="1"/>
      <protection locked="0"/>
    </xf>
    <xf numFmtId="0" fontId="10" fillId="0" borderId="2" xfId="0" applyFont="1" applyBorder="1" applyAlignment="1" applyProtection="1">
      <alignment vertical="top" wrapText="1"/>
      <protection locked="0"/>
    </xf>
    <xf numFmtId="0" fontId="10" fillId="0" borderId="17" xfId="0" applyFont="1" applyBorder="1" applyAlignment="1" applyProtection="1">
      <alignment vertical="top" wrapText="1"/>
      <protection locked="0"/>
    </xf>
    <xf numFmtId="0" fontId="10" fillId="0" borderId="18" xfId="0" applyFont="1" applyBorder="1" applyAlignment="1" applyProtection="1">
      <alignment vertical="top" wrapText="1"/>
      <protection locked="0"/>
    </xf>
    <xf numFmtId="0" fontId="10" fillId="0" borderId="19" xfId="0" applyFont="1" applyBorder="1" applyAlignment="1" applyProtection="1">
      <alignment vertical="top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20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vertical="center"/>
      <protection locked="0"/>
    </xf>
    <xf numFmtId="180" fontId="7" fillId="0" borderId="0" xfId="0" applyNumberFormat="1" applyFont="1" applyAlignment="1" applyProtection="1">
      <alignment vertical="center"/>
      <protection locked="0"/>
    </xf>
    <xf numFmtId="0" fontId="7" fillId="0" borderId="9" xfId="0" applyFont="1" applyBorder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0" xfId="0" applyFont="1" applyBorder="1" applyProtection="1">
      <protection locked="0"/>
    </xf>
    <xf numFmtId="177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top"/>
      <protection locked="0"/>
    </xf>
    <xf numFmtId="0" fontId="7" fillId="0" borderId="9" xfId="0" applyFont="1" applyBorder="1" applyAlignment="1" applyProtection="1">
      <alignment vertical="top"/>
      <protection locked="0"/>
    </xf>
    <xf numFmtId="0" fontId="7" fillId="0" borderId="8" xfId="0" applyFont="1" applyBorder="1" applyProtection="1"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10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7" fillId="0" borderId="11" xfId="0" applyFont="1" applyBorder="1" applyAlignment="1" applyProtection="1">
      <alignment vertical="top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89" fontId="38" fillId="0" borderId="0" xfId="0" applyNumberFormat="1" applyFont="1" applyAlignment="1">
      <alignment horizontal="right"/>
    </xf>
    <xf numFmtId="0" fontId="46" fillId="7" borderId="70" xfId="0" applyFont="1" applyFill="1" applyBorder="1" applyAlignment="1">
      <alignment horizontal="center" vertical="center" wrapText="1"/>
    </xf>
    <xf numFmtId="0" fontId="46" fillId="7" borderId="71" xfId="0" applyFont="1" applyFill="1" applyBorder="1" applyAlignment="1">
      <alignment horizontal="center" vertical="center" wrapText="1"/>
    </xf>
    <xf numFmtId="188" fontId="46" fillId="7" borderId="71" xfId="0" applyNumberFormat="1" applyFont="1" applyFill="1" applyBorder="1" applyAlignment="1">
      <alignment vertical="center"/>
    </xf>
    <xf numFmtId="0" fontId="46" fillId="9" borderId="76" xfId="0" applyFont="1" applyFill="1" applyBorder="1" applyAlignment="1">
      <alignment horizontal="center" vertical="center" wrapText="1"/>
    </xf>
    <xf numFmtId="0" fontId="46" fillId="9" borderId="73" xfId="0" applyFont="1" applyFill="1" applyBorder="1" applyAlignment="1">
      <alignment horizontal="center" vertical="center" wrapText="1"/>
    </xf>
    <xf numFmtId="188" fontId="46" fillId="9" borderId="73" xfId="0" applyNumberFormat="1" applyFont="1" applyFill="1" applyBorder="1" applyAlignment="1">
      <alignment vertical="center"/>
    </xf>
    <xf numFmtId="188" fontId="46" fillId="9" borderId="74" xfId="0" applyNumberFormat="1" applyFont="1" applyFill="1" applyBorder="1" applyAlignment="1">
      <alignment vertical="center"/>
    </xf>
    <xf numFmtId="0" fontId="46" fillId="7" borderId="70" xfId="0" applyFont="1" applyFill="1" applyBorder="1" applyAlignment="1">
      <alignment horizontal="center" vertical="center"/>
    </xf>
    <xf numFmtId="0" fontId="46" fillId="7" borderId="71" xfId="0" applyFont="1" applyFill="1" applyBorder="1" applyAlignment="1">
      <alignment horizontal="center" vertical="center"/>
    </xf>
    <xf numFmtId="188" fontId="46" fillId="7" borderId="71" xfId="0" applyNumberFormat="1" applyFont="1" applyFill="1" applyBorder="1" applyAlignment="1">
      <alignment horizontal="right" vertical="center"/>
    </xf>
    <xf numFmtId="0" fontId="46" fillId="9" borderId="76" xfId="0" applyFont="1" applyFill="1" applyBorder="1" applyAlignment="1">
      <alignment horizontal="center" vertical="center"/>
    </xf>
    <xf numFmtId="188" fontId="46" fillId="9" borderId="73" xfId="0" applyNumberFormat="1" applyFont="1" applyFill="1" applyBorder="1" applyAlignment="1">
      <alignment horizontal="right" vertical="center"/>
    </xf>
    <xf numFmtId="188" fontId="46" fillId="9" borderId="74" xfId="0" applyNumberFormat="1" applyFont="1" applyFill="1" applyBorder="1" applyAlignment="1">
      <alignment horizontal="right" vertical="center"/>
    </xf>
    <xf numFmtId="188" fontId="46" fillId="9" borderId="69" xfId="0" applyNumberFormat="1" applyFont="1" applyFill="1" applyBorder="1" applyAlignment="1">
      <alignment horizontal="right" vertical="center"/>
    </xf>
    <xf numFmtId="188" fontId="46" fillId="9" borderId="75" xfId="0" applyNumberFormat="1" applyFont="1" applyFill="1" applyBorder="1" applyAlignment="1">
      <alignment horizontal="right" vertical="center"/>
    </xf>
    <xf numFmtId="188" fontId="46" fillId="9" borderId="67" xfId="0" applyNumberFormat="1" applyFont="1" applyFill="1" applyBorder="1" applyAlignment="1">
      <alignment horizontal="right" vertical="center"/>
    </xf>
    <xf numFmtId="0" fontId="46" fillId="9" borderId="73" xfId="0" applyFont="1" applyFill="1" applyBorder="1" applyAlignment="1">
      <alignment horizontal="center" vertical="center"/>
    </xf>
    <xf numFmtId="0" fontId="53" fillId="0" borderId="68" xfId="0" applyFont="1" applyBorder="1" applyAlignment="1" applyProtection="1">
      <alignment horizontal="center" vertical="center" wrapText="1"/>
      <protection locked="0"/>
    </xf>
    <xf numFmtId="0" fontId="53" fillId="0" borderId="21" xfId="0" applyFont="1" applyBorder="1" applyAlignment="1" applyProtection="1">
      <alignment horizontal="center" vertical="center" wrapText="1"/>
      <protection locked="0"/>
    </xf>
    <xf numFmtId="188" fontId="53" fillId="9" borderId="69" xfId="0" applyNumberFormat="1" applyFont="1" applyFill="1" applyBorder="1" applyAlignment="1">
      <alignment horizontal="right" vertical="center"/>
    </xf>
    <xf numFmtId="0" fontId="55" fillId="0" borderId="0" xfId="0" applyFont="1" applyAlignment="1" applyProtection="1">
      <alignment horizontal="center" vertical="center"/>
      <protection locked="0"/>
    </xf>
    <xf numFmtId="183" fontId="46" fillId="0" borderId="26" xfId="0" applyNumberFormat="1" applyFont="1" applyBorder="1" applyAlignment="1" applyProtection="1">
      <alignment horizontal="center" vertical="center"/>
      <protection locked="0"/>
    </xf>
    <xf numFmtId="183" fontId="46" fillId="0" borderId="31" xfId="0" applyNumberFormat="1" applyFont="1" applyBorder="1" applyAlignment="1" applyProtection="1">
      <alignment horizontal="center" vertical="center"/>
      <protection locked="0"/>
    </xf>
    <xf numFmtId="183" fontId="53" fillId="0" borderId="26" xfId="0" applyNumberFormat="1" applyFont="1" applyBorder="1" applyAlignment="1" applyProtection="1">
      <alignment horizontal="center" vertical="center"/>
      <protection locked="0"/>
    </xf>
    <xf numFmtId="183" fontId="46" fillId="7" borderId="87" xfId="0" applyNumberFormat="1" applyFont="1" applyFill="1" applyBorder="1" applyAlignment="1">
      <alignment horizontal="center" vertical="center"/>
    </xf>
    <xf numFmtId="183" fontId="46" fillId="9" borderId="88" xfId="0" applyNumberFormat="1" applyFont="1" applyFill="1" applyBorder="1" applyAlignment="1">
      <alignment horizontal="center" vertical="center"/>
    </xf>
    <xf numFmtId="183" fontId="46" fillId="0" borderId="86" xfId="0" applyNumberFormat="1" applyFont="1" applyBorder="1" applyAlignment="1" applyProtection="1">
      <alignment horizontal="center" vertical="center"/>
      <protection locked="0"/>
    </xf>
    <xf numFmtId="183" fontId="46" fillId="3" borderId="86" xfId="0" applyNumberFormat="1" applyFont="1" applyFill="1" applyBorder="1" applyAlignment="1" applyProtection="1">
      <alignment horizontal="center" vertical="center"/>
      <protection locked="0"/>
    </xf>
    <xf numFmtId="183" fontId="46" fillId="3" borderId="26" xfId="0" applyNumberFormat="1" applyFont="1" applyFill="1" applyBorder="1" applyAlignment="1" applyProtection="1">
      <alignment horizontal="center" vertical="center"/>
      <protection locked="0"/>
    </xf>
    <xf numFmtId="187" fontId="46" fillId="0" borderId="81" xfId="0" applyNumberFormat="1" applyFont="1" applyBorder="1" applyAlignment="1" applyProtection="1">
      <alignment horizontal="left" vertical="center"/>
      <protection locked="0"/>
    </xf>
    <xf numFmtId="187" fontId="46" fillId="0" borderId="81" xfId="0" applyNumberFormat="1" applyFont="1" applyBorder="1" applyAlignment="1" applyProtection="1">
      <alignment horizontal="left" vertical="center" wrapText="1"/>
      <protection locked="0"/>
    </xf>
    <xf numFmtId="187" fontId="46" fillId="0" borderId="81" xfId="0" applyNumberFormat="1" applyFont="1" applyBorder="1" applyAlignment="1" applyProtection="1">
      <alignment horizontal="center" vertical="center" wrapText="1"/>
      <protection locked="0"/>
    </xf>
    <xf numFmtId="187" fontId="53" fillId="0" borderId="81" xfId="0" applyNumberFormat="1" applyFont="1" applyBorder="1" applyAlignment="1" applyProtection="1">
      <alignment horizontal="center" vertical="center" wrapText="1"/>
      <protection locked="0"/>
    </xf>
    <xf numFmtId="187" fontId="46" fillId="0" borderId="82" xfId="0" applyNumberFormat="1" applyFont="1" applyBorder="1" applyAlignment="1" applyProtection="1">
      <alignment horizontal="left" vertical="center"/>
      <protection locked="0"/>
    </xf>
    <xf numFmtId="187" fontId="46" fillId="0" borderId="83" xfId="0" applyNumberFormat="1" applyFont="1" applyBorder="1" applyAlignment="1" applyProtection="1">
      <alignment horizontal="center" vertical="center" wrapText="1"/>
      <protection locked="0"/>
    </xf>
    <xf numFmtId="187" fontId="46" fillId="0" borderId="78" xfId="0" applyNumberFormat="1" applyFont="1" applyBorder="1" applyAlignment="1" applyProtection="1">
      <alignment horizontal="left" vertical="center"/>
      <protection locked="0"/>
    </xf>
    <xf numFmtId="49" fontId="43" fillId="0" borderId="83" xfId="0" applyNumberFormat="1" applyFont="1" applyBorder="1" applyAlignment="1" applyProtection="1">
      <alignment horizontal="left" vertical="center" wrapText="1"/>
      <protection locked="0"/>
    </xf>
    <xf numFmtId="49" fontId="43" fillId="0" borderId="81" xfId="0" applyNumberFormat="1" applyFont="1" applyBorder="1" applyAlignment="1" applyProtection="1">
      <alignment horizontal="left" vertical="center" wrapText="1"/>
      <protection locked="0"/>
    </xf>
    <xf numFmtId="49" fontId="46" fillId="0" borderId="81" xfId="0" applyNumberFormat="1" applyFont="1" applyBorder="1" applyAlignment="1" applyProtection="1">
      <alignment horizontal="left" vertical="center" wrapText="1"/>
      <protection locked="0"/>
    </xf>
    <xf numFmtId="49" fontId="43" fillId="0" borderId="82" xfId="0" applyNumberFormat="1" applyFont="1" applyBorder="1" applyAlignment="1" applyProtection="1">
      <alignment horizontal="left" vertical="center" wrapText="1"/>
      <protection locked="0"/>
    </xf>
    <xf numFmtId="183" fontId="46" fillId="0" borderId="82" xfId="0" applyNumberFormat="1" applyFont="1" applyBorder="1" applyAlignment="1" applyProtection="1">
      <alignment horizontal="left" vertical="center"/>
      <protection locked="0"/>
    </xf>
    <xf numFmtId="183" fontId="46" fillId="0" borderId="78" xfId="0" applyNumberFormat="1" applyFont="1" applyBorder="1" applyAlignment="1" applyProtection="1">
      <alignment horizontal="left" vertical="center"/>
      <protection locked="0"/>
    </xf>
    <xf numFmtId="0" fontId="45" fillId="0" borderId="78" xfId="0" applyFont="1" applyBorder="1" applyAlignment="1" applyProtection="1">
      <alignment horizontal="left" vertical="center"/>
      <protection locked="0"/>
    </xf>
    <xf numFmtId="183" fontId="46" fillId="11" borderId="68" xfId="0" applyNumberFormat="1" applyFont="1" applyFill="1" applyBorder="1" applyAlignment="1" applyProtection="1">
      <alignment horizontal="center" vertical="center"/>
      <protection locked="0"/>
    </xf>
    <xf numFmtId="188" fontId="46" fillId="3" borderId="68" xfId="0" applyNumberFormat="1" applyFont="1" applyFill="1" applyBorder="1" applyAlignment="1" applyProtection="1">
      <alignment horizontal="right" vertical="center"/>
      <protection locked="0"/>
    </xf>
    <xf numFmtId="188" fontId="46" fillId="7" borderId="70" xfId="0" applyNumberFormat="1" applyFont="1" applyFill="1" applyBorder="1" applyAlignment="1">
      <alignment vertical="center"/>
    </xf>
    <xf numFmtId="188" fontId="46" fillId="9" borderId="76" xfId="0" applyNumberFormat="1" applyFont="1" applyFill="1" applyBorder="1" applyAlignment="1">
      <alignment vertical="center"/>
    </xf>
    <xf numFmtId="188" fontId="46" fillId="7" borderId="70" xfId="0" applyNumberFormat="1" applyFont="1" applyFill="1" applyBorder="1" applyAlignment="1">
      <alignment horizontal="right" vertical="center"/>
    </xf>
    <xf numFmtId="188" fontId="46" fillId="9" borderId="76" xfId="0" applyNumberFormat="1" applyFont="1" applyFill="1" applyBorder="1" applyAlignment="1">
      <alignment horizontal="right" vertical="center"/>
    </xf>
    <xf numFmtId="188" fontId="46" fillId="0" borderId="68" xfId="0" applyNumberFormat="1" applyFont="1" applyBorder="1" applyAlignment="1" applyProtection="1">
      <alignment horizontal="right" vertical="center"/>
      <protection locked="0"/>
    </xf>
    <xf numFmtId="188" fontId="46" fillId="3" borderId="68" xfId="0" applyNumberFormat="1" applyFont="1" applyFill="1" applyBorder="1" applyAlignment="1" applyProtection="1">
      <alignment vertical="center"/>
      <protection locked="0"/>
    </xf>
    <xf numFmtId="188" fontId="46" fillId="9" borderId="68" xfId="0" applyNumberFormat="1" applyFont="1" applyFill="1" applyBorder="1" applyAlignment="1">
      <alignment horizontal="right" vertical="center"/>
    </xf>
    <xf numFmtId="188" fontId="46" fillId="9" borderId="21" xfId="0" applyNumberFormat="1" applyFont="1" applyFill="1" applyBorder="1" applyAlignment="1">
      <alignment horizontal="right" vertical="center"/>
    </xf>
    <xf numFmtId="188" fontId="53" fillId="9" borderId="68" xfId="0" applyNumberFormat="1" applyFont="1" applyFill="1" applyBorder="1" applyAlignment="1">
      <alignment horizontal="right" vertical="center"/>
    </xf>
    <xf numFmtId="188" fontId="53" fillId="9" borderId="21" xfId="0" applyNumberFormat="1" applyFont="1" applyFill="1" applyBorder="1" applyAlignment="1">
      <alignment horizontal="right" vertical="center"/>
    </xf>
    <xf numFmtId="188" fontId="46" fillId="9" borderId="77" xfId="0" applyNumberFormat="1" applyFont="1" applyFill="1" applyBorder="1" applyAlignment="1">
      <alignment horizontal="right" vertical="center"/>
    </xf>
    <xf numFmtId="188" fontId="46" fillId="9" borderId="41" xfId="0" applyNumberFormat="1" applyFont="1" applyFill="1" applyBorder="1" applyAlignment="1">
      <alignment horizontal="right" vertical="center"/>
    </xf>
    <xf numFmtId="188" fontId="46" fillId="9" borderId="65" xfId="0" applyNumberFormat="1" applyFont="1" applyFill="1" applyBorder="1" applyAlignment="1">
      <alignment horizontal="right" vertical="center"/>
    </xf>
    <xf numFmtId="188" fontId="46" fillId="9" borderId="66" xfId="0" applyNumberFormat="1" applyFont="1" applyFill="1" applyBorder="1" applyAlignment="1">
      <alignment horizontal="right" vertical="center"/>
    </xf>
    <xf numFmtId="188" fontId="46" fillId="12" borderId="76" xfId="0" applyNumberFormat="1" applyFont="1" applyFill="1" applyBorder="1" applyAlignment="1">
      <alignment horizontal="right" vertical="center"/>
    </xf>
    <xf numFmtId="188" fontId="46" fillId="12" borderId="73" xfId="0" applyNumberFormat="1" applyFont="1" applyFill="1" applyBorder="1" applyAlignment="1">
      <alignment horizontal="right" vertical="center"/>
    </xf>
    <xf numFmtId="188" fontId="46" fillId="12" borderId="74" xfId="0" applyNumberFormat="1" applyFont="1" applyFill="1" applyBorder="1" applyAlignment="1">
      <alignment horizontal="right" vertical="center"/>
    </xf>
    <xf numFmtId="188" fontId="46" fillId="7" borderId="72" xfId="0" applyNumberFormat="1" applyFont="1" applyFill="1" applyBorder="1" applyAlignment="1">
      <alignment horizontal="right" vertical="center"/>
    </xf>
    <xf numFmtId="188" fontId="46" fillId="7" borderId="72" xfId="0" applyNumberFormat="1" applyFont="1" applyFill="1" applyBorder="1" applyAlignment="1">
      <alignment vertical="center"/>
    </xf>
    <xf numFmtId="188" fontId="46" fillId="8" borderId="21" xfId="0" applyNumberFormat="1" applyFont="1" applyFill="1" applyBorder="1" applyAlignment="1">
      <alignment vertical="center"/>
    </xf>
    <xf numFmtId="0" fontId="1" fillId="0" borderId="0" xfId="3">
      <alignment vertical="center"/>
    </xf>
    <xf numFmtId="0" fontId="57" fillId="0" borderId="39" xfId="3" applyFont="1" applyBorder="1" applyAlignment="1">
      <alignment horizontal="center" vertical="center"/>
    </xf>
    <xf numFmtId="0" fontId="57" fillId="0" borderId="21" xfId="3" applyFont="1" applyBorder="1" applyAlignment="1">
      <alignment horizontal="center" vertical="center"/>
    </xf>
    <xf numFmtId="0" fontId="57" fillId="0" borderId="26" xfId="3" applyFont="1" applyBorder="1" applyAlignment="1">
      <alignment horizontal="center" vertical="center"/>
    </xf>
    <xf numFmtId="0" fontId="58" fillId="0" borderId="1" xfId="3" applyFont="1" applyBorder="1" applyAlignment="1">
      <alignment horizontal="center" vertical="center" wrapText="1"/>
    </xf>
    <xf numFmtId="0" fontId="58" fillId="0" borderId="39" xfId="3" applyFont="1" applyBorder="1" applyAlignment="1">
      <alignment horizontal="left" vertical="top" wrapText="1"/>
    </xf>
    <xf numFmtId="0" fontId="57" fillId="13" borderId="21" xfId="3" applyFont="1" applyFill="1" applyBorder="1" applyAlignment="1">
      <alignment horizontal="center" vertical="center"/>
    </xf>
    <xf numFmtId="191" fontId="57" fillId="13" borderId="21" xfId="3" applyNumberFormat="1" applyFont="1" applyFill="1" applyBorder="1" applyAlignment="1">
      <alignment horizontal="right" vertical="center"/>
    </xf>
    <xf numFmtId="191" fontId="57" fillId="0" borderId="21" xfId="3" applyNumberFormat="1" applyFont="1" applyBorder="1" applyAlignment="1">
      <alignment horizontal="right" vertical="center"/>
    </xf>
    <xf numFmtId="191" fontId="57" fillId="2" borderId="21" xfId="4" applyNumberFormat="1" applyFont="1" applyFill="1" applyBorder="1" applyAlignment="1">
      <alignment horizontal="right" vertical="center"/>
    </xf>
    <xf numFmtId="191" fontId="58" fillId="2" borderId="21" xfId="3" applyNumberFormat="1" applyFont="1" applyFill="1" applyBorder="1" applyAlignment="1">
      <alignment horizontal="left" vertical="top" wrapText="1"/>
    </xf>
    <xf numFmtId="191" fontId="1" fillId="0" borderId="0" xfId="3" applyNumberFormat="1">
      <alignment vertical="center"/>
    </xf>
    <xf numFmtId="0" fontId="57" fillId="14" borderId="21" xfId="3" applyFont="1" applyFill="1" applyBorder="1">
      <alignment vertical="center"/>
    </xf>
    <xf numFmtId="0" fontId="10" fillId="14" borderId="21" xfId="3" applyFont="1" applyFill="1" applyBorder="1" applyAlignment="1">
      <alignment horizontal="center"/>
    </xf>
    <xf numFmtId="191" fontId="57" fillId="14" borderId="21" xfId="3" applyNumberFormat="1" applyFont="1" applyFill="1" applyBorder="1" applyAlignment="1">
      <alignment horizontal="right" vertical="center"/>
    </xf>
    <xf numFmtId="191" fontId="57" fillId="0" borderId="21" xfId="4" applyNumberFormat="1" applyFont="1" applyFill="1" applyBorder="1" applyAlignment="1">
      <alignment horizontal="right" vertical="center"/>
    </xf>
    <xf numFmtId="191" fontId="60" fillId="2" borderId="21" xfId="3" applyNumberFormat="1" applyFont="1" applyFill="1" applyBorder="1" applyAlignment="1">
      <alignment horizontal="left" vertical="top" wrapText="1"/>
    </xf>
    <xf numFmtId="191" fontId="61" fillId="2" borderId="21" xfId="3" applyNumberFormat="1" applyFont="1" applyFill="1" applyBorder="1" applyAlignment="1">
      <alignment horizontal="left" vertical="top" wrapText="1"/>
    </xf>
    <xf numFmtId="191" fontId="57" fillId="14" borderId="21" xfId="3" applyNumberFormat="1" applyFont="1" applyFill="1" applyBorder="1" applyAlignment="1">
      <alignment horizontal="right"/>
    </xf>
    <xf numFmtId="0" fontId="10" fillId="14" borderId="21" xfId="3" applyFont="1" applyFill="1" applyBorder="1" applyAlignment="1">
      <alignment horizontal="center" vertical="center"/>
    </xf>
    <xf numFmtId="0" fontId="57" fillId="15" borderId="21" xfId="3" applyFont="1" applyFill="1" applyBorder="1">
      <alignment vertical="center"/>
    </xf>
    <xf numFmtId="0" fontId="10" fillId="15" borderId="21" xfId="3" applyFont="1" applyFill="1" applyBorder="1" applyAlignment="1">
      <alignment horizontal="center" vertical="center"/>
    </xf>
    <xf numFmtId="191" fontId="57" fillId="15" borderId="21" xfId="3" applyNumberFormat="1" applyFont="1" applyFill="1" applyBorder="1" applyAlignment="1">
      <alignment horizontal="right"/>
    </xf>
    <xf numFmtId="191" fontId="60" fillId="0" borderId="21" xfId="3" applyNumberFormat="1" applyFont="1" applyBorder="1" applyAlignment="1">
      <alignment horizontal="left" vertical="top" wrapText="1"/>
    </xf>
    <xf numFmtId="191" fontId="57" fillId="15" borderId="21" xfId="3" applyNumberFormat="1" applyFont="1" applyFill="1" applyBorder="1" applyAlignment="1">
      <alignment horizontal="right" vertical="center"/>
    </xf>
    <xf numFmtId="191" fontId="61" fillId="0" borderId="21" xfId="3" applyNumberFormat="1" applyFont="1" applyBorder="1" applyAlignment="1">
      <alignment horizontal="left" vertical="top" wrapText="1"/>
    </xf>
    <xf numFmtId="0" fontId="62" fillId="16" borderId="21" xfId="3" applyFont="1" applyFill="1" applyBorder="1">
      <alignment vertical="center"/>
    </xf>
    <xf numFmtId="0" fontId="62" fillId="16" borderId="21" xfId="3" applyFont="1" applyFill="1" applyBorder="1" applyAlignment="1">
      <alignment horizontal="center" vertical="center"/>
    </xf>
    <xf numFmtId="191" fontId="57" fillId="16" borderId="21" xfId="3" applyNumberFormat="1" applyFont="1" applyFill="1" applyBorder="1" applyAlignment="1">
      <alignment horizontal="right" vertical="center"/>
    </xf>
    <xf numFmtId="191" fontId="63" fillId="0" borderId="21" xfId="3" applyNumberFormat="1" applyFont="1" applyBorder="1" applyAlignment="1">
      <alignment horizontal="left" vertical="top" wrapText="1"/>
    </xf>
    <xf numFmtId="0" fontId="57" fillId="17" borderId="21" xfId="3" applyFont="1" applyFill="1" applyBorder="1">
      <alignment vertical="center"/>
    </xf>
    <xf numFmtId="0" fontId="10" fillId="17" borderId="21" xfId="3" applyFont="1" applyFill="1" applyBorder="1" applyAlignment="1">
      <alignment horizontal="center" vertical="center"/>
    </xf>
    <xf numFmtId="191" fontId="57" fillId="17" borderId="21" xfId="3" applyNumberFormat="1" applyFont="1" applyFill="1" applyBorder="1" applyAlignment="1">
      <alignment horizontal="right"/>
    </xf>
    <xf numFmtId="0" fontId="64" fillId="18" borderId="21" xfId="3" applyFont="1" applyFill="1" applyBorder="1" applyAlignment="1">
      <alignment wrapText="1"/>
    </xf>
    <xf numFmtId="183" fontId="65" fillId="18" borderId="21" xfId="3" applyNumberFormat="1" applyFont="1" applyFill="1" applyBorder="1" applyAlignment="1">
      <alignment horizontal="right"/>
    </xf>
    <xf numFmtId="183" fontId="66" fillId="18" borderId="21" xfId="3" applyNumberFormat="1" applyFont="1" applyFill="1" applyBorder="1" applyAlignment="1">
      <alignment horizontal="right"/>
    </xf>
    <xf numFmtId="191" fontId="65" fillId="18" borderId="21" xfId="3" applyNumberFormat="1" applyFont="1" applyFill="1" applyBorder="1" applyAlignment="1">
      <alignment horizontal="right"/>
    </xf>
    <xf numFmtId="0" fontId="20" fillId="0" borderId="21" xfId="3" applyFont="1" applyBorder="1" applyAlignment="1">
      <alignment horizontal="left" vertical="top" wrapText="1"/>
    </xf>
    <xf numFmtId="0" fontId="10" fillId="6" borderId="21" xfId="3" applyFont="1" applyFill="1" applyBorder="1">
      <alignment vertical="center"/>
    </xf>
    <xf numFmtId="0" fontId="10" fillId="6" borderId="21" xfId="3" applyFont="1" applyFill="1" applyBorder="1" applyAlignment="1">
      <alignment horizontal="center" vertical="center"/>
    </xf>
    <xf numFmtId="191" fontId="10" fillId="6" borderId="21" xfId="3" applyNumberFormat="1" applyFont="1" applyFill="1" applyBorder="1" applyAlignment="1">
      <alignment horizontal="right" vertical="center"/>
    </xf>
    <xf numFmtId="191" fontId="10" fillId="3" borderId="21" xfId="3" applyNumberFormat="1" applyFont="1" applyFill="1" applyBorder="1" applyAlignment="1">
      <alignment horizontal="right" vertical="center"/>
    </xf>
    <xf numFmtId="191" fontId="10" fillId="3" borderId="21" xfId="4" applyNumberFormat="1" applyFont="1" applyFill="1" applyBorder="1" applyAlignment="1">
      <alignment horizontal="right" vertical="center"/>
    </xf>
    <xf numFmtId="186" fontId="58" fillId="2" borderId="21" xfId="3" applyNumberFormat="1" applyFont="1" applyFill="1" applyBorder="1" applyAlignment="1">
      <alignment horizontal="left" vertical="top" wrapText="1"/>
    </xf>
    <xf numFmtId="0" fontId="57" fillId="6" borderId="21" xfId="3" applyFont="1" applyFill="1" applyBorder="1">
      <alignment vertical="center"/>
    </xf>
    <xf numFmtId="0" fontId="57" fillId="6" borderId="21" xfId="3" applyFont="1" applyFill="1" applyBorder="1" applyAlignment="1">
      <alignment horizontal="center" vertical="center"/>
    </xf>
    <xf numFmtId="191" fontId="57" fillId="6" borderId="21" xfId="3" applyNumberFormat="1" applyFont="1" applyFill="1" applyBorder="1" applyAlignment="1">
      <alignment horizontal="right" vertical="center"/>
    </xf>
    <xf numFmtId="191" fontId="57" fillId="6" borderId="21" xfId="4" applyNumberFormat="1" applyFont="1" applyFill="1" applyBorder="1" applyAlignment="1">
      <alignment horizontal="right" vertical="center"/>
    </xf>
    <xf numFmtId="0" fontId="57" fillId="18" borderId="21" xfId="3" applyFont="1" applyFill="1" applyBorder="1">
      <alignment vertical="center"/>
    </xf>
    <xf numFmtId="0" fontId="57" fillId="18" borderId="21" xfId="3" applyFont="1" applyFill="1" applyBorder="1" applyAlignment="1">
      <alignment horizontal="center" vertical="center"/>
    </xf>
    <xf numFmtId="191" fontId="57" fillId="18" borderId="21" xfId="3" applyNumberFormat="1" applyFont="1" applyFill="1" applyBorder="1" applyAlignment="1">
      <alignment horizontal="right" vertical="center"/>
    </xf>
    <xf numFmtId="191" fontId="67" fillId="18" borderId="21" xfId="4" applyNumberFormat="1" applyFont="1" applyFill="1" applyBorder="1" applyAlignment="1">
      <alignment horizontal="right" vertical="center"/>
    </xf>
    <xf numFmtId="0" fontId="57" fillId="19" borderId="21" xfId="3" applyFont="1" applyFill="1" applyBorder="1" applyAlignment="1">
      <alignment wrapText="1"/>
    </xf>
    <xf numFmtId="0" fontId="57" fillId="19" borderId="21" xfId="3" applyFont="1" applyFill="1" applyBorder="1" applyAlignment="1">
      <alignment horizontal="center" vertical="center"/>
    </xf>
    <xf numFmtId="191" fontId="57" fillId="19" borderId="21" xfId="3" applyNumberFormat="1" applyFont="1" applyFill="1" applyBorder="1" applyAlignment="1">
      <alignment horizontal="right" vertical="center"/>
    </xf>
    <xf numFmtId="191" fontId="67" fillId="0" borderId="21" xfId="3" applyNumberFormat="1" applyFont="1" applyBorder="1" applyAlignment="1">
      <alignment horizontal="right" vertical="center"/>
    </xf>
    <xf numFmtId="191" fontId="58" fillId="0" borderId="21" xfId="3" applyNumberFormat="1" applyFont="1" applyBorder="1" applyAlignment="1">
      <alignment horizontal="left" vertical="top" wrapText="1"/>
    </xf>
    <xf numFmtId="0" fontId="57" fillId="20" borderId="21" xfId="3" applyFont="1" applyFill="1" applyBorder="1">
      <alignment vertical="center"/>
    </xf>
    <xf numFmtId="0" fontId="57" fillId="20" borderId="21" xfId="3" applyFont="1" applyFill="1" applyBorder="1" applyAlignment="1">
      <alignment horizontal="center" vertical="center"/>
    </xf>
    <xf numFmtId="191" fontId="57" fillId="20" borderId="21" xfId="3" applyNumberFormat="1" applyFont="1" applyFill="1" applyBorder="1" applyAlignment="1">
      <alignment horizontal="right" vertical="center"/>
    </xf>
    <xf numFmtId="191" fontId="67" fillId="0" borderId="21" xfId="4" applyNumberFormat="1" applyFont="1" applyFill="1" applyBorder="1" applyAlignment="1">
      <alignment horizontal="right" vertical="center"/>
    </xf>
    <xf numFmtId="0" fontId="57" fillId="3" borderId="21" xfId="3" applyFont="1" applyFill="1" applyBorder="1">
      <alignment vertical="center"/>
    </xf>
    <xf numFmtId="0" fontId="57" fillId="3" borderId="21" xfId="3" applyFont="1" applyFill="1" applyBorder="1" applyAlignment="1">
      <alignment horizontal="center" vertical="center"/>
    </xf>
    <xf numFmtId="191" fontId="57" fillId="3" borderId="21" xfId="3" applyNumberFormat="1" applyFont="1" applyFill="1" applyBorder="1" applyAlignment="1">
      <alignment horizontal="right" vertical="center"/>
    </xf>
    <xf numFmtId="191" fontId="67" fillId="3" borderId="21" xfId="4" applyNumberFormat="1" applyFont="1" applyFill="1" applyBorder="1" applyAlignment="1">
      <alignment horizontal="right" vertical="center"/>
    </xf>
    <xf numFmtId="0" fontId="57" fillId="21" borderId="21" xfId="3" applyFont="1" applyFill="1" applyBorder="1">
      <alignment vertical="center"/>
    </xf>
    <xf numFmtId="0" fontId="57" fillId="21" borderId="21" xfId="3" applyFont="1" applyFill="1" applyBorder="1" applyAlignment="1">
      <alignment horizontal="distributed" vertical="distributed"/>
    </xf>
    <xf numFmtId="191" fontId="58" fillId="21" borderId="21" xfId="3" applyNumberFormat="1" applyFont="1" applyFill="1" applyBorder="1" applyAlignment="1">
      <alignment horizontal="right" vertical="center"/>
    </xf>
    <xf numFmtId="191" fontId="67" fillId="21" borderId="21" xfId="3" applyNumberFormat="1" applyFont="1" applyFill="1" applyBorder="1" applyAlignment="1">
      <alignment horizontal="right" vertical="center"/>
    </xf>
    <xf numFmtId="191" fontId="57" fillId="21" borderId="21" xfId="3" applyNumberFormat="1" applyFont="1" applyFill="1" applyBorder="1" applyAlignment="1">
      <alignment horizontal="right" vertical="center"/>
    </xf>
    <xf numFmtId="0" fontId="57" fillId="3" borderId="40" xfId="3" applyFont="1" applyFill="1" applyBorder="1">
      <alignment vertical="center"/>
    </xf>
    <xf numFmtId="0" fontId="68" fillId="0" borderId="0" xfId="3" applyFont="1" applyAlignment="1">
      <alignment horizontal="left" vertical="top"/>
    </xf>
    <xf numFmtId="0" fontId="30" fillId="0" borderId="0" xfId="3" applyFont="1">
      <alignment vertical="center"/>
    </xf>
    <xf numFmtId="0" fontId="1" fillId="0" borderId="0" xfId="3" applyAlignment="1"/>
    <xf numFmtId="0" fontId="57" fillId="22" borderId="21" xfId="3" applyFont="1" applyFill="1" applyBorder="1">
      <alignment vertical="center"/>
    </xf>
    <xf numFmtId="0" fontId="10" fillId="22" borderId="21" xfId="3" applyFont="1" applyFill="1" applyBorder="1" applyAlignment="1">
      <alignment horizontal="center"/>
    </xf>
    <xf numFmtId="191" fontId="57" fillId="22" borderId="21" xfId="3" applyNumberFormat="1" applyFont="1" applyFill="1" applyBorder="1" applyAlignment="1">
      <alignment horizontal="right" vertical="center"/>
    </xf>
    <xf numFmtId="191" fontId="57" fillId="0" borderId="40" xfId="3" applyNumberFormat="1" applyFont="1" applyBorder="1" applyAlignment="1">
      <alignment horizontal="right" vertical="center"/>
    </xf>
    <xf numFmtId="191" fontId="22" fillId="0" borderId="0" xfId="3" applyNumberFormat="1" applyFont="1">
      <alignment vertical="center"/>
    </xf>
    <xf numFmtId="191" fontId="10" fillId="22" borderId="21" xfId="3" applyNumberFormat="1" applyFont="1" applyFill="1" applyBorder="1" applyAlignment="1">
      <alignment horizontal="right" vertical="center"/>
    </xf>
    <xf numFmtId="0" fontId="10" fillId="22" borderId="21" xfId="3" applyFont="1" applyFill="1" applyBorder="1" applyAlignment="1">
      <alignment horizontal="center" vertical="center"/>
    </xf>
    <xf numFmtId="187" fontId="10" fillId="22" borderId="21" xfId="3" applyNumberFormat="1" applyFont="1" applyFill="1" applyBorder="1" applyAlignment="1">
      <alignment horizontal="center"/>
    </xf>
    <xf numFmtId="191" fontId="71" fillId="0" borderId="0" xfId="3" applyNumberFormat="1" applyFont="1">
      <alignment vertical="center"/>
    </xf>
    <xf numFmtId="0" fontId="57" fillId="23" borderId="21" xfId="3" applyFont="1" applyFill="1" applyBorder="1">
      <alignment vertical="center"/>
    </xf>
    <xf numFmtId="0" fontId="10" fillId="23" borderId="21" xfId="3" applyFont="1" applyFill="1" applyBorder="1" applyAlignment="1">
      <alignment horizontal="center" vertical="center"/>
    </xf>
    <xf numFmtId="191" fontId="57" fillId="23" borderId="21" xfId="3" applyNumberFormat="1" applyFont="1" applyFill="1" applyBorder="1" applyAlignment="1">
      <alignment horizontal="right"/>
    </xf>
    <xf numFmtId="191" fontId="10" fillId="0" borderId="21" xfId="3" applyNumberFormat="1" applyFont="1" applyBorder="1" applyAlignment="1">
      <alignment horizontal="right" vertical="center"/>
    </xf>
    <xf numFmtId="191" fontId="57" fillId="23" borderId="21" xfId="3" applyNumberFormat="1" applyFont="1" applyFill="1" applyBorder="1" applyAlignment="1">
      <alignment horizontal="right" vertical="center"/>
    </xf>
    <xf numFmtId="0" fontId="57" fillId="24" borderId="21" xfId="3" applyFont="1" applyFill="1" applyBorder="1">
      <alignment vertical="center"/>
    </xf>
    <xf numFmtId="0" fontId="57" fillId="24" borderId="21" xfId="3" applyFont="1" applyFill="1" applyBorder="1" applyAlignment="1">
      <alignment horizontal="center" vertical="center"/>
    </xf>
    <xf numFmtId="191" fontId="58" fillId="24" borderId="21" xfId="3" applyNumberFormat="1" applyFont="1" applyFill="1" applyBorder="1" applyAlignment="1">
      <alignment horizontal="right" vertical="center"/>
    </xf>
    <xf numFmtId="191" fontId="57" fillId="24" borderId="21" xfId="3" applyNumberFormat="1" applyFont="1" applyFill="1" applyBorder="1" applyAlignment="1">
      <alignment horizontal="right" vertical="center"/>
    </xf>
    <xf numFmtId="0" fontId="57" fillId="14" borderId="21" xfId="3" applyFont="1" applyFill="1" applyBorder="1" applyAlignment="1">
      <alignment horizontal="center" vertical="center"/>
    </xf>
    <xf numFmtId="191" fontId="57" fillId="14" borderId="21" xfId="4" applyNumberFormat="1" applyFont="1" applyFill="1" applyBorder="1" applyAlignment="1">
      <alignment horizontal="right" vertical="center"/>
    </xf>
    <xf numFmtId="0" fontId="57" fillId="25" borderId="21" xfId="3" applyFont="1" applyFill="1" applyBorder="1">
      <alignment vertical="center"/>
    </xf>
    <xf numFmtId="0" fontId="57" fillId="25" borderId="21" xfId="3" applyFont="1" applyFill="1" applyBorder="1" applyAlignment="1">
      <alignment horizontal="center" vertical="center"/>
    </xf>
    <xf numFmtId="191" fontId="57" fillId="25" borderId="21" xfId="3" applyNumberFormat="1" applyFont="1" applyFill="1" applyBorder="1" applyAlignment="1">
      <alignment horizontal="right" vertical="center"/>
    </xf>
    <xf numFmtId="191" fontId="57" fillId="25" borderId="21" xfId="4" applyNumberFormat="1" applyFont="1" applyFill="1" applyBorder="1" applyAlignment="1">
      <alignment horizontal="right" vertical="center"/>
    </xf>
    <xf numFmtId="0" fontId="72" fillId="25" borderId="21" xfId="3" applyFont="1" applyFill="1" applyBorder="1" applyAlignment="1">
      <alignment horizontal="center" vertical="center"/>
    </xf>
    <xf numFmtId="191" fontId="72" fillId="25" borderId="21" xfId="3" applyNumberFormat="1" applyFont="1" applyFill="1" applyBorder="1" applyAlignment="1">
      <alignment horizontal="right" vertical="center"/>
    </xf>
    <xf numFmtId="191" fontId="10" fillId="25" borderId="21" xfId="3" applyNumberFormat="1" applyFont="1" applyFill="1" applyBorder="1" applyAlignment="1">
      <alignment horizontal="right" vertical="center"/>
    </xf>
    <xf numFmtId="191" fontId="10" fillId="25" borderId="21" xfId="4" applyNumberFormat="1" applyFont="1" applyFill="1" applyBorder="1" applyAlignment="1">
      <alignment horizontal="right" vertical="center"/>
    </xf>
    <xf numFmtId="191" fontId="57" fillId="24" borderId="21" xfId="4" applyNumberFormat="1" applyFont="1" applyFill="1" applyBorder="1" applyAlignment="1">
      <alignment horizontal="right" vertical="center"/>
    </xf>
    <xf numFmtId="0" fontId="57" fillId="26" borderId="21" xfId="3" applyFont="1" applyFill="1" applyBorder="1">
      <alignment vertical="center"/>
    </xf>
    <xf numFmtId="0" fontId="57" fillId="26" borderId="21" xfId="3" applyFont="1" applyFill="1" applyBorder="1" applyAlignment="1">
      <alignment horizontal="distributed" vertical="distributed"/>
    </xf>
    <xf numFmtId="191" fontId="58" fillId="26" borderId="21" xfId="3" applyNumberFormat="1" applyFont="1" applyFill="1" applyBorder="1" applyAlignment="1">
      <alignment horizontal="right" vertical="center"/>
    </xf>
    <xf numFmtId="191" fontId="57" fillId="26" borderId="21" xfId="3" applyNumberFormat="1" applyFont="1" applyFill="1" applyBorder="1" applyAlignment="1">
      <alignment horizontal="right" vertical="center"/>
    </xf>
    <xf numFmtId="0" fontId="4" fillId="0" borderId="0" xfId="3" applyFont="1">
      <alignment vertical="center"/>
    </xf>
    <xf numFmtId="0" fontId="68" fillId="0" borderId="0" xfId="3" applyFont="1" applyAlignment="1">
      <alignment horizontal="left" vertical="top" wrapText="1"/>
    </xf>
    <xf numFmtId="0" fontId="3" fillId="0" borderId="0" xfId="3" applyFont="1">
      <alignment vertical="center"/>
    </xf>
    <xf numFmtId="0" fontId="58" fillId="0" borderId="21" xfId="3" applyFont="1" applyBorder="1" applyAlignment="1">
      <alignment horizontal="center" vertical="center" wrapText="1"/>
    </xf>
    <xf numFmtId="0" fontId="57" fillId="2" borderId="21" xfId="3" applyFont="1" applyFill="1" applyBorder="1" applyAlignment="1">
      <alignment horizontal="center" vertical="center"/>
    </xf>
    <xf numFmtId="191" fontId="58" fillId="2" borderId="21" xfId="3" applyNumberFormat="1" applyFont="1" applyFill="1" applyBorder="1" applyAlignment="1">
      <alignment horizontal="right" wrapText="1"/>
    </xf>
    <xf numFmtId="0" fontId="57" fillId="24" borderId="21" xfId="3" applyFont="1" applyFill="1" applyBorder="1" applyAlignment="1">
      <alignment vertical="center" wrapText="1"/>
    </xf>
    <xf numFmtId="191" fontId="60" fillId="2" borderId="21" xfId="3" applyNumberFormat="1" applyFont="1" applyFill="1" applyBorder="1" applyAlignment="1">
      <alignment horizontal="right" wrapText="1"/>
    </xf>
    <xf numFmtId="191" fontId="61" fillId="2" borderId="21" xfId="3" applyNumberFormat="1" applyFont="1" applyFill="1" applyBorder="1" applyAlignment="1">
      <alignment horizontal="right" wrapText="1"/>
    </xf>
    <xf numFmtId="0" fontId="57" fillId="27" borderId="21" xfId="3" applyFont="1" applyFill="1" applyBorder="1">
      <alignment vertical="center"/>
    </xf>
    <xf numFmtId="0" fontId="10" fillId="27" borderId="21" xfId="3" applyFont="1" applyFill="1" applyBorder="1" applyAlignment="1">
      <alignment horizontal="center" vertical="center"/>
    </xf>
    <xf numFmtId="191" fontId="57" fillId="27" borderId="21" xfId="3" applyNumberFormat="1" applyFont="1" applyFill="1" applyBorder="1" applyAlignment="1">
      <alignment horizontal="right"/>
    </xf>
    <xf numFmtId="0" fontId="58" fillId="25" borderId="21" xfId="3" applyFont="1" applyFill="1" applyBorder="1" applyAlignment="1">
      <alignment wrapText="1"/>
    </xf>
    <xf numFmtId="183" fontId="57" fillId="25" borderId="21" xfId="3" applyNumberFormat="1" applyFont="1" applyFill="1" applyBorder="1" applyAlignment="1">
      <alignment horizontal="right"/>
    </xf>
    <xf numFmtId="0" fontId="20" fillId="0" borderId="21" xfId="3" applyFont="1" applyBorder="1" applyAlignment="1">
      <alignment horizontal="left" vertical="center" wrapText="1"/>
    </xf>
    <xf numFmtId="186" fontId="58" fillId="2" borderId="21" xfId="3" applyNumberFormat="1" applyFont="1" applyFill="1" applyBorder="1" applyAlignment="1">
      <alignment horizontal="left" wrapText="1"/>
    </xf>
    <xf numFmtId="191" fontId="58" fillId="0" borderId="21" xfId="3" applyNumberFormat="1" applyFont="1" applyBorder="1" applyAlignment="1">
      <alignment vertical="center" wrapText="1"/>
    </xf>
    <xf numFmtId="0" fontId="74" fillId="24" borderId="21" xfId="3" applyFont="1" applyFill="1" applyBorder="1" applyAlignment="1">
      <alignment vertical="center" wrapText="1"/>
    </xf>
    <xf numFmtId="0" fontId="68" fillId="0" borderId="0" xfId="3" applyFont="1" applyAlignment="1">
      <alignment vertical="center" wrapText="1"/>
    </xf>
    <xf numFmtId="0" fontId="68" fillId="0" borderId="0" xfId="3" applyFont="1">
      <alignment vertical="center"/>
    </xf>
    <xf numFmtId="188" fontId="46" fillId="11" borderId="68" xfId="0" applyNumberFormat="1" applyFont="1" applyFill="1" applyBorder="1" applyAlignment="1">
      <alignment horizontal="right" vertical="center"/>
    </xf>
    <xf numFmtId="188" fontId="46" fillId="11" borderId="21" xfId="0" applyNumberFormat="1" applyFont="1" applyFill="1" applyBorder="1" applyAlignment="1">
      <alignment horizontal="right" vertical="center"/>
    </xf>
    <xf numFmtId="0" fontId="0" fillId="0" borderId="21" xfId="0" applyBorder="1" applyAlignment="1" applyProtection="1">
      <alignment horizontal="left" vertical="center"/>
      <protection locked="0"/>
    </xf>
    <xf numFmtId="0" fontId="77" fillId="0" borderId="0" xfId="3" applyFont="1" applyProtection="1">
      <alignment vertical="center"/>
      <protection locked="0"/>
    </xf>
    <xf numFmtId="176" fontId="77" fillId="0" borderId="0" xfId="1" applyNumberFormat="1" applyFont="1" applyAlignment="1" applyProtection="1">
      <alignment vertical="center"/>
      <protection locked="0"/>
    </xf>
    <xf numFmtId="176" fontId="77" fillId="0" borderId="0" xfId="1" applyNumberFormat="1" applyFont="1" applyAlignment="1" applyProtection="1">
      <alignment horizontal="center" vertical="center"/>
      <protection locked="0"/>
    </xf>
    <xf numFmtId="0" fontId="79" fillId="0" borderId="21" xfId="0" applyFont="1" applyBorder="1" applyAlignment="1" applyProtection="1">
      <alignment horizontal="left" vertical="center"/>
      <protection locked="0"/>
    </xf>
    <xf numFmtId="176" fontId="77" fillId="6" borderId="21" xfId="1" applyNumberFormat="1" applyFont="1" applyFill="1" applyBorder="1" applyAlignment="1" applyProtection="1">
      <alignment horizontal="center" vertical="center"/>
      <protection locked="0"/>
    </xf>
    <xf numFmtId="0" fontId="77" fillId="0" borderId="0" xfId="3" applyFont="1" applyAlignment="1" applyProtection="1">
      <alignment horizontal="center" vertical="center"/>
      <protection locked="0"/>
    </xf>
    <xf numFmtId="0" fontId="77" fillId="6" borderId="21" xfId="3" applyFont="1" applyFill="1" applyBorder="1" applyAlignment="1" applyProtection="1">
      <alignment horizontal="center" vertical="center"/>
      <protection locked="0"/>
    </xf>
    <xf numFmtId="176" fontId="2" fillId="6" borderId="21" xfId="1" applyNumberFormat="1" applyFont="1" applyFill="1" applyBorder="1" applyAlignment="1" applyProtection="1">
      <alignment horizontal="center" vertical="center"/>
      <protection locked="0"/>
    </xf>
    <xf numFmtId="0" fontId="75" fillId="0" borderId="21" xfId="3" applyFont="1" applyBorder="1" applyProtection="1">
      <alignment vertical="center"/>
      <protection locked="0"/>
    </xf>
    <xf numFmtId="0" fontId="77" fillId="0" borderId="21" xfId="3" applyFont="1" applyBorder="1" applyProtection="1">
      <alignment vertical="center"/>
      <protection locked="0"/>
    </xf>
    <xf numFmtId="187" fontId="77" fillId="0" borderId="21" xfId="3" applyNumberFormat="1" applyFont="1" applyBorder="1" applyProtection="1">
      <alignment vertical="center"/>
      <protection locked="0"/>
    </xf>
    <xf numFmtId="0" fontId="32" fillId="0" borderId="21" xfId="3" applyFont="1" applyBorder="1" applyProtection="1">
      <alignment vertical="center"/>
      <protection locked="0"/>
    </xf>
    <xf numFmtId="0" fontId="77" fillId="28" borderId="21" xfId="3" applyFont="1" applyFill="1" applyBorder="1" applyProtection="1">
      <alignment vertical="center"/>
      <protection locked="0"/>
    </xf>
    <xf numFmtId="0" fontId="77" fillId="6" borderId="21" xfId="3" applyFont="1" applyFill="1" applyBorder="1" applyProtection="1">
      <alignment vertical="center"/>
      <protection locked="0"/>
    </xf>
    <xf numFmtId="0" fontId="77" fillId="3" borderId="21" xfId="3" applyFont="1" applyFill="1" applyBorder="1" applyProtection="1">
      <alignment vertical="center"/>
      <protection locked="0"/>
    </xf>
    <xf numFmtId="0" fontId="71" fillId="21" borderId="21" xfId="3" applyFont="1" applyFill="1" applyBorder="1" applyProtection="1">
      <alignment vertical="center"/>
      <protection locked="0"/>
    </xf>
    <xf numFmtId="0" fontId="71" fillId="0" borderId="21" xfId="3" applyFont="1" applyBorder="1" applyProtection="1">
      <alignment vertical="center"/>
      <protection locked="0"/>
    </xf>
    <xf numFmtId="0" fontId="71" fillId="29" borderId="21" xfId="3" applyFont="1" applyFill="1" applyBorder="1" applyProtection="1">
      <alignment vertical="center"/>
      <protection locked="0"/>
    </xf>
    <xf numFmtId="0" fontId="71" fillId="3" borderId="21" xfId="3" applyFont="1" applyFill="1" applyBorder="1" applyProtection="1">
      <alignment vertical="center"/>
      <protection locked="0"/>
    </xf>
    <xf numFmtId="0" fontId="71" fillId="30" borderId="21" xfId="3" applyFont="1" applyFill="1" applyBorder="1" applyProtection="1">
      <alignment vertical="center"/>
      <protection locked="0"/>
    </xf>
    <xf numFmtId="0" fontId="78" fillId="0" borderId="21" xfId="3" applyFont="1" applyBorder="1" applyProtection="1">
      <alignment vertical="center"/>
      <protection locked="0"/>
    </xf>
    <xf numFmtId="176" fontId="2" fillId="0" borderId="21" xfId="1" applyNumberFormat="1" applyFont="1" applyBorder="1" applyAlignment="1" applyProtection="1">
      <alignment vertical="center"/>
    </xf>
    <xf numFmtId="176" fontId="77" fillId="6" borderId="21" xfId="1" applyNumberFormat="1" applyFont="1" applyFill="1" applyBorder="1" applyAlignment="1" applyProtection="1">
      <alignment vertical="center"/>
    </xf>
    <xf numFmtId="0" fontId="77" fillId="6" borderId="0" xfId="3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76" fillId="0" borderId="21" xfId="0" applyFont="1" applyBorder="1" applyAlignment="1" applyProtection="1">
      <alignment horizontal="left" vertical="center"/>
      <protection locked="0"/>
    </xf>
    <xf numFmtId="176" fontId="76" fillId="31" borderId="21" xfId="1" applyNumberFormat="1" applyFont="1" applyFill="1" applyBorder="1" applyAlignment="1" applyProtection="1">
      <alignment horizontal="center" vertical="center" wrapText="1"/>
      <protection locked="0"/>
    </xf>
    <xf numFmtId="176" fontId="76" fillId="6" borderId="21" xfId="1" applyNumberFormat="1" applyFont="1" applyFill="1" applyBorder="1" applyAlignment="1" applyProtection="1">
      <alignment horizontal="center" vertical="center" wrapText="1"/>
      <protection locked="0"/>
    </xf>
    <xf numFmtId="176" fontId="76" fillId="32" borderId="21" xfId="1" applyNumberFormat="1" applyFont="1" applyFill="1" applyBorder="1" applyAlignment="1" applyProtection="1">
      <alignment horizontal="center" vertical="center" wrapText="1"/>
      <protection locked="0"/>
    </xf>
    <xf numFmtId="176" fontId="76" fillId="33" borderId="21" xfId="1" applyNumberFormat="1" applyFont="1" applyFill="1" applyBorder="1" applyAlignment="1" applyProtection="1">
      <alignment horizontal="center" vertical="center" wrapText="1"/>
      <protection locked="0"/>
    </xf>
    <xf numFmtId="0" fontId="0" fillId="6" borderId="21" xfId="0" applyFill="1" applyBorder="1" applyAlignment="1" applyProtection="1">
      <alignment horizontal="center" vertical="center"/>
      <protection locked="0"/>
    </xf>
    <xf numFmtId="0" fontId="0" fillId="6" borderId="0" xfId="0" applyFill="1" applyAlignment="1" applyProtection="1">
      <alignment horizontal="center" vertical="center"/>
    </xf>
    <xf numFmtId="188" fontId="0" fillId="0" borderId="21" xfId="1" applyNumberFormat="1" applyFont="1" applyFill="1" applyBorder="1" applyAlignment="1" applyProtection="1">
      <alignment vertical="center"/>
      <protection locked="0"/>
    </xf>
    <xf numFmtId="188" fontId="0" fillId="0" borderId="21" xfId="0" applyNumberFormat="1" applyFill="1" applyBorder="1" applyAlignment="1" applyProtection="1">
      <alignment vertical="center"/>
      <protection locked="0"/>
    </xf>
    <xf numFmtId="0" fontId="0" fillId="6" borderId="26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30" fillId="7" borderId="21" xfId="0" applyFont="1" applyFill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0" fillId="8" borderId="21" xfId="0" applyFill="1" applyBorder="1" applyAlignment="1">
      <alignment horizontal="center" vertical="center"/>
    </xf>
    <xf numFmtId="0" fontId="0" fillId="8" borderId="21" xfId="0" applyFill="1" applyBorder="1" applyAlignment="1">
      <alignment vertical="center"/>
    </xf>
    <xf numFmtId="0" fontId="0" fillId="10" borderId="21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69" fillId="0" borderId="3" xfId="3" applyFont="1" applyBorder="1" applyAlignment="1">
      <alignment horizontal="center"/>
    </xf>
    <xf numFmtId="0" fontId="70" fillId="0" borderId="3" xfId="3" applyFont="1" applyBorder="1" applyAlignment="1">
      <alignment horizontal="center"/>
    </xf>
    <xf numFmtId="0" fontId="57" fillId="0" borderId="24" xfId="3" applyFont="1" applyBorder="1" applyAlignment="1"/>
    <xf numFmtId="0" fontId="4" fillId="0" borderId="21" xfId="3" applyFont="1" applyBorder="1" applyAlignment="1"/>
    <xf numFmtId="0" fontId="4" fillId="0" borderId="26" xfId="3" applyFont="1" applyBorder="1" applyAlignment="1"/>
    <xf numFmtId="0" fontId="73" fillId="0" borderId="3" xfId="3" applyFont="1" applyBorder="1" applyAlignment="1">
      <alignment horizontal="center"/>
    </xf>
    <xf numFmtId="0" fontId="56" fillId="0" borderId="3" xfId="3" applyFont="1" applyBorder="1" applyAlignment="1">
      <alignment horizontal="center"/>
    </xf>
    <xf numFmtId="0" fontId="57" fillId="0" borderId="35" xfId="3" applyFont="1" applyBorder="1" applyAlignment="1"/>
    <xf numFmtId="0" fontId="4" fillId="0" borderId="39" xfId="3" applyFont="1" applyBorder="1" applyAlignment="1"/>
    <xf numFmtId="0" fontId="4" fillId="0" borderId="1" xfId="3" applyFont="1" applyBorder="1" applyAlignment="1"/>
    <xf numFmtId="0" fontId="62" fillId="16" borderId="26" xfId="3" applyFont="1" applyFill="1" applyBorder="1" applyAlignment="1">
      <alignment horizontal="center" vertical="center"/>
    </xf>
    <xf numFmtId="0" fontId="1" fillId="0" borderId="24" xfId="3" applyBorder="1">
      <alignment vertical="center"/>
    </xf>
    <xf numFmtId="0" fontId="47" fillId="12" borderId="76" xfId="0" applyFont="1" applyFill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0" fontId="21" fillId="0" borderId="88" xfId="0" applyFont="1" applyBorder="1" applyAlignment="1">
      <alignment horizontal="center" vertical="center"/>
    </xf>
    <xf numFmtId="0" fontId="47" fillId="11" borderId="89" xfId="0" applyFont="1" applyFill="1" applyBorder="1" applyAlignment="1" applyProtection="1">
      <alignment horizontal="center" vertical="center"/>
      <protection locked="0"/>
    </xf>
    <xf numFmtId="0" fontId="0" fillId="0" borderId="77" xfId="0" applyBorder="1" applyAlignment="1">
      <alignment horizontal="center" vertical="center"/>
    </xf>
    <xf numFmtId="0" fontId="47" fillId="11" borderId="84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center" vertical="center"/>
    </xf>
    <xf numFmtId="0" fontId="47" fillId="11" borderId="85" xfId="0" applyFont="1" applyFill="1" applyBorder="1" applyAlignment="1" applyProtection="1">
      <alignment horizontal="center" vertical="center"/>
      <protection locked="0"/>
    </xf>
    <xf numFmtId="0" fontId="0" fillId="0" borderId="75" xfId="0" applyBorder="1" applyAlignment="1">
      <alignment horizontal="center" vertical="center"/>
    </xf>
    <xf numFmtId="188" fontId="44" fillId="6" borderId="76" xfId="0" applyNumberFormat="1" applyFont="1" applyFill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47" fillId="11" borderId="79" xfId="0" applyFont="1" applyFill="1" applyBorder="1" applyAlignment="1" applyProtection="1">
      <alignment horizontal="center" vertical="center"/>
      <protection locked="0"/>
    </xf>
    <xf numFmtId="0" fontId="0" fillId="0" borderId="80" xfId="0" applyBorder="1" applyProtection="1">
      <protection locked="0"/>
    </xf>
    <xf numFmtId="0" fontId="3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8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4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44" fillId="6" borderId="76" xfId="0" applyFont="1" applyFill="1" applyBorder="1" applyAlignment="1">
      <alignment horizontal="center" vertical="center"/>
    </xf>
    <xf numFmtId="0" fontId="44" fillId="6" borderId="73" xfId="0" applyFont="1" applyFill="1" applyBorder="1" applyAlignment="1">
      <alignment horizontal="center" vertical="center"/>
    </xf>
    <xf numFmtId="0" fontId="44" fillId="6" borderId="88" xfId="0" applyFont="1" applyFill="1" applyBorder="1" applyAlignment="1">
      <alignment horizontal="center" vertical="center"/>
    </xf>
    <xf numFmtId="188" fontId="44" fillId="6" borderId="73" xfId="0" applyNumberFormat="1" applyFont="1" applyFill="1" applyBorder="1" applyAlignment="1">
      <alignment horizontal="center" vertical="center"/>
    </xf>
    <xf numFmtId="188" fontId="44" fillId="6" borderId="74" xfId="0" applyNumberFormat="1" applyFont="1" applyFill="1" applyBorder="1" applyAlignment="1">
      <alignment horizontal="center" vertical="center"/>
    </xf>
    <xf numFmtId="0" fontId="54" fillId="0" borderId="0" xfId="0" applyFont="1" applyAlignment="1" applyProtection="1">
      <alignment horizontal="center" vertical="center"/>
      <protection locked="0"/>
    </xf>
    <xf numFmtId="0" fontId="55" fillId="0" borderId="0" xfId="0" applyFont="1" applyAlignment="1" applyProtection="1">
      <alignment horizontal="center" vertical="center"/>
      <protection locked="0"/>
    </xf>
    <xf numFmtId="0" fontId="46" fillId="11" borderId="65" xfId="0" applyFont="1" applyFill="1" applyBorder="1" applyAlignment="1" applyProtection="1">
      <alignment horizontal="center" vertical="center"/>
      <protection locked="0"/>
    </xf>
    <xf numFmtId="0" fontId="46" fillId="11" borderId="68" xfId="0" applyFont="1" applyFill="1" applyBorder="1" applyAlignment="1" applyProtection="1">
      <alignment vertical="center"/>
      <protection locked="0"/>
    </xf>
    <xf numFmtId="0" fontId="46" fillId="11" borderId="86" xfId="0" applyFont="1" applyFill="1" applyBorder="1" applyAlignment="1" applyProtection="1">
      <alignment horizontal="center" vertical="center"/>
      <protection locked="0"/>
    </xf>
    <xf numFmtId="0" fontId="46" fillId="11" borderId="26" xfId="0" applyFont="1" applyFill="1" applyBorder="1" applyAlignment="1" applyProtection="1">
      <alignment vertical="center"/>
      <protection locked="0"/>
    </xf>
    <xf numFmtId="0" fontId="47" fillId="11" borderId="65" xfId="0" applyFont="1" applyFill="1" applyBorder="1" applyAlignment="1" applyProtection="1">
      <alignment horizontal="center" vertical="center"/>
      <protection locked="0"/>
    </xf>
    <xf numFmtId="0" fontId="47" fillId="11" borderId="66" xfId="0" applyFont="1" applyFill="1" applyBorder="1" applyAlignment="1" applyProtection="1">
      <alignment horizontal="center" vertical="center"/>
      <protection locked="0"/>
    </xf>
    <xf numFmtId="0" fontId="47" fillId="11" borderId="67" xfId="0" applyFont="1" applyFill="1" applyBorder="1" applyAlignment="1" applyProtection="1">
      <alignment horizontal="center" vertical="center"/>
      <protection locked="0"/>
    </xf>
    <xf numFmtId="0" fontId="46" fillId="11" borderId="66" xfId="0" applyFont="1" applyFill="1" applyBorder="1" applyAlignment="1" applyProtection="1">
      <alignment horizontal="center" vertical="center"/>
      <protection locked="0"/>
    </xf>
    <xf numFmtId="0" fontId="46" fillId="11" borderId="21" xfId="0" applyFont="1" applyFill="1" applyBorder="1" applyAlignment="1" applyProtection="1">
      <alignment vertical="center"/>
      <protection locked="0"/>
    </xf>
    <xf numFmtId="0" fontId="51" fillId="0" borderId="2" xfId="0" applyFont="1" applyBorder="1" applyAlignment="1">
      <alignment horizontal="distributed" vertical="center"/>
    </xf>
    <xf numFmtId="0" fontId="51" fillId="0" borderId="0" xfId="0" applyFont="1" applyAlignment="1">
      <alignment horizontal="distributed" vertical="center"/>
    </xf>
    <xf numFmtId="0" fontId="7" fillId="0" borderId="0" xfId="0" applyFont="1" applyAlignment="1" applyProtection="1">
      <alignment horizontal="distributed" vertical="center"/>
      <protection locked="0"/>
    </xf>
    <xf numFmtId="180" fontId="49" fillId="0" borderId="0" xfId="0" applyNumberFormat="1" applyFont="1" applyAlignment="1">
      <alignment horizontal="right" vertical="center"/>
    </xf>
    <xf numFmtId="0" fontId="18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179" fontId="48" fillId="0" borderId="5" xfId="0" applyNumberFormat="1" applyFont="1" applyBorder="1" applyAlignment="1">
      <alignment horizontal="center" vertical="center"/>
    </xf>
    <xf numFmtId="179" fontId="48" fillId="0" borderId="28" xfId="0" applyNumberFormat="1" applyFont="1" applyBorder="1" applyAlignment="1">
      <alignment horizontal="center" vertical="center"/>
    </xf>
    <xf numFmtId="179" fontId="7" fillId="0" borderId="29" xfId="0" applyNumberFormat="1" applyFont="1" applyBorder="1" applyAlignment="1" applyProtection="1">
      <alignment horizontal="center" vertical="center"/>
      <protection locked="0"/>
    </xf>
    <xf numFmtId="179" fontId="7" fillId="0" borderId="5" xfId="0" applyNumberFormat="1" applyFont="1" applyBorder="1" applyAlignment="1" applyProtection="1">
      <alignment horizontal="center" vertical="center"/>
      <protection locked="0"/>
    </xf>
    <xf numFmtId="179" fontId="49" fillId="0" borderId="14" xfId="0" applyNumberFormat="1" applyFont="1" applyBorder="1" applyAlignment="1">
      <alignment horizontal="center" vertical="center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30" xfId="0" applyFont="1" applyBorder="1" applyAlignment="1" applyProtection="1">
      <alignment horizontal="left" vertical="center"/>
      <protection locked="0"/>
    </xf>
    <xf numFmtId="49" fontId="49" fillId="0" borderId="2" xfId="0" applyNumberFormat="1" applyFont="1" applyBorder="1" applyAlignment="1">
      <alignment horizontal="distributed" vertical="center"/>
    </xf>
    <xf numFmtId="0" fontId="49" fillId="0" borderId="0" xfId="0" applyFont="1" applyAlignment="1">
      <alignment horizontal="distributed" vertical="center"/>
    </xf>
    <xf numFmtId="0" fontId="7" fillId="0" borderId="2" xfId="0" applyFont="1" applyBorder="1" applyAlignment="1" applyProtection="1">
      <alignment horizontal="distributed" vertical="center"/>
      <protection locked="0"/>
    </xf>
    <xf numFmtId="180" fontId="7" fillId="0" borderId="0" xfId="0" applyNumberFormat="1" applyFont="1" applyAlignment="1" applyProtection="1">
      <alignment horizontal="right" vertical="center"/>
      <protection locked="0"/>
    </xf>
    <xf numFmtId="0" fontId="10" fillId="0" borderId="2" xfId="0" applyFont="1" applyBorder="1" applyAlignment="1" applyProtection="1">
      <alignment horizontal="distributed" vertical="center"/>
      <protection locked="0"/>
    </xf>
    <xf numFmtId="0" fontId="10" fillId="0" borderId="0" xfId="0" applyFont="1" applyAlignment="1" applyProtection="1">
      <alignment horizontal="distributed" vertical="center"/>
      <protection locked="0"/>
    </xf>
    <xf numFmtId="0" fontId="0" fillId="0" borderId="0" xfId="0" applyAlignment="1" applyProtection="1">
      <alignment horizontal="distributed" vertical="center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77" fontId="49" fillId="0" borderId="3" xfId="0" applyNumberFormat="1" applyFont="1" applyBorder="1" applyAlignment="1">
      <alignment horizontal="left" vertical="center"/>
    </xf>
    <xf numFmtId="177" fontId="10" fillId="0" borderId="0" xfId="0" applyNumberFormat="1" applyFont="1" applyAlignment="1" applyProtection="1">
      <alignment vertical="center"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7" fillId="0" borderId="26" xfId="0" applyFont="1" applyBorder="1" applyAlignment="1" applyProtection="1">
      <alignment horizontal="left" vertical="top" wrapText="1"/>
      <protection locked="0"/>
    </xf>
    <xf numFmtId="0" fontId="7" fillId="0" borderId="25" xfId="0" applyFont="1" applyBorder="1" applyAlignment="1" applyProtection="1">
      <alignment horizontal="left" vertical="top" wrapText="1"/>
      <protection locked="0"/>
    </xf>
    <xf numFmtId="0" fontId="7" fillId="0" borderId="22" xfId="0" applyFont="1" applyBorder="1" applyAlignment="1" applyProtection="1">
      <alignment horizontal="left" vertical="top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distributed" vertical="center"/>
      <protection locked="0"/>
    </xf>
    <xf numFmtId="0" fontId="7" fillId="0" borderId="24" xfId="0" applyFont="1" applyBorder="1" applyAlignment="1" applyProtection="1">
      <alignment horizontal="distributed" vertical="center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distributed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left" vertical="center"/>
      <protection locked="0"/>
    </xf>
    <xf numFmtId="0" fontId="7" fillId="0" borderId="24" xfId="0" applyFont="1" applyBorder="1" applyAlignment="1" applyProtection="1">
      <alignment horizontal="left" vertical="center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left" vertical="top" wrapText="1"/>
      <protection locked="0"/>
    </xf>
    <xf numFmtId="0" fontId="7" fillId="0" borderId="30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9" xfId="0" applyFont="1" applyBorder="1" applyAlignment="1" applyProtection="1">
      <alignment horizontal="left" vertical="top" wrapText="1"/>
      <protection locked="0"/>
    </xf>
    <xf numFmtId="0" fontId="7" fillId="0" borderId="31" xfId="0" applyFont="1" applyBorder="1" applyAlignment="1" applyProtection="1">
      <alignment horizontal="left" vertical="top" wrapText="1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11" xfId="0" applyFont="1" applyBorder="1" applyAlignment="1" applyProtection="1">
      <alignment horizontal="left" vertical="top" wrapText="1"/>
      <protection locked="0"/>
    </xf>
    <xf numFmtId="0" fontId="7" fillId="0" borderId="20" xfId="0" applyFont="1" applyBorder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7" fillId="0" borderId="42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180" fontId="7" fillId="0" borderId="26" xfId="0" applyNumberFormat="1" applyFont="1" applyBorder="1" applyAlignment="1" applyProtection="1">
      <alignment horizontal="center" vertical="center"/>
      <protection locked="0"/>
    </xf>
    <xf numFmtId="180" fontId="7" fillId="0" borderId="25" xfId="0" applyNumberFormat="1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180" fontId="49" fillId="0" borderId="26" xfId="0" applyNumberFormat="1" applyFont="1" applyBorder="1" applyAlignment="1">
      <alignment horizontal="center" vertical="center"/>
    </xf>
    <xf numFmtId="180" fontId="49" fillId="0" borderId="25" xfId="0" applyNumberFormat="1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49" fontId="17" fillId="0" borderId="26" xfId="0" applyNumberFormat="1" applyFont="1" applyBorder="1" applyAlignment="1" applyProtection="1">
      <alignment horizontal="center" vertical="center" wrapText="1"/>
      <protection locked="0"/>
    </xf>
    <xf numFmtId="0" fontId="17" fillId="0" borderId="25" xfId="0" applyFont="1" applyBorder="1" applyAlignment="1" applyProtection="1">
      <alignment horizontal="center" vertical="center" wrapText="1"/>
      <protection locked="0"/>
    </xf>
    <xf numFmtId="0" fontId="22" fillId="0" borderId="25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0" borderId="39" xfId="0" applyFont="1" applyBorder="1" applyAlignment="1" applyProtection="1">
      <alignment horizontal="center" vertical="distributed" wrapText="1"/>
      <protection locked="0"/>
    </xf>
    <xf numFmtId="0" fontId="7" fillId="0" borderId="40" xfId="0" applyFont="1" applyBorder="1" applyAlignment="1" applyProtection="1">
      <alignment horizontal="center" vertical="distributed" wrapText="1"/>
      <protection locked="0"/>
    </xf>
    <xf numFmtId="0" fontId="7" fillId="0" borderId="41" xfId="0" applyFont="1" applyBorder="1" applyAlignment="1" applyProtection="1">
      <alignment horizontal="center" vertical="distributed" wrapText="1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36" xfId="0" applyFont="1" applyFill="1" applyBorder="1" applyAlignment="1" applyProtection="1">
      <alignment horizontal="center" vertical="center"/>
      <protection locked="0"/>
    </xf>
    <xf numFmtId="0" fontId="7" fillId="2" borderId="31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37" xfId="0" applyFont="1" applyFill="1" applyBorder="1" applyAlignment="1" applyProtection="1">
      <alignment horizontal="center" vertical="center"/>
      <protection locked="0"/>
    </xf>
    <xf numFmtId="0" fontId="7" fillId="0" borderId="43" xfId="0" applyFont="1" applyBorder="1" applyAlignment="1" applyProtection="1">
      <alignment horizontal="distributed" vertical="center"/>
      <protection locked="0"/>
    </xf>
    <xf numFmtId="0" fontId="7" fillId="0" borderId="33" xfId="0" applyFont="1" applyBorder="1" applyAlignment="1" applyProtection="1">
      <alignment horizontal="distributed" vertical="center"/>
      <protection locked="0"/>
    </xf>
    <xf numFmtId="183" fontId="7" fillId="0" borderId="32" xfId="0" applyNumberFormat="1" applyFont="1" applyBorder="1" applyAlignment="1" applyProtection="1">
      <alignment horizontal="right" vertical="center"/>
      <protection locked="0"/>
    </xf>
    <xf numFmtId="183" fontId="7" fillId="0" borderId="33" xfId="0" applyNumberFormat="1" applyFont="1" applyBorder="1" applyAlignment="1" applyProtection="1">
      <alignment horizontal="right" vertical="center"/>
      <protection locked="0"/>
    </xf>
    <xf numFmtId="177" fontId="7" fillId="0" borderId="32" xfId="0" applyNumberFormat="1" applyFont="1" applyBorder="1" applyAlignment="1" applyProtection="1">
      <alignment horizontal="center" vertical="center"/>
      <protection locked="0"/>
    </xf>
    <xf numFmtId="177" fontId="7" fillId="0" borderId="33" xfId="0" applyNumberFormat="1" applyFont="1" applyBorder="1" applyAlignment="1" applyProtection="1">
      <alignment horizontal="center" vertical="center"/>
      <protection locked="0"/>
    </xf>
    <xf numFmtId="177" fontId="7" fillId="0" borderId="44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49" fontId="7" fillId="0" borderId="14" xfId="0" applyNumberFormat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 applyProtection="1">
      <alignment horizontal="left" vertical="center" wrapText="1"/>
      <protection locked="0"/>
    </xf>
    <xf numFmtId="0" fontId="7" fillId="0" borderId="35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3" fontId="16" fillId="0" borderId="1" xfId="0" applyNumberFormat="1" applyFont="1" applyBorder="1" applyAlignment="1" applyProtection="1">
      <alignment horizontal="right" vertical="center" wrapText="1"/>
      <protection locked="0"/>
    </xf>
    <xf numFmtId="0" fontId="16" fillId="0" borderId="35" xfId="0" applyFont="1" applyBorder="1" applyAlignment="1" applyProtection="1">
      <alignment horizontal="right" vertical="center" wrapText="1"/>
      <protection locked="0"/>
    </xf>
    <xf numFmtId="0" fontId="16" fillId="0" borderId="31" xfId="0" applyFont="1" applyBorder="1" applyAlignment="1" applyProtection="1">
      <alignment horizontal="right" vertical="center" wrapText="1"/>
      <protection locked="0"/>
    </xf>
    <xf numFmtId="0" fontId="16" fillId="0" borderId="37" xfId="0" applyFont="1" applyBorder="1" applyAlignment="1" applyProtection="1">
      <alignment horizontal="right" vertical="center" wrapText="1"/>
      <protection locked="0"/>
    </xf>
    <xf numFmtId="176" fontId="20" fillId="0" borderId="1" xfId="1" applyNumberFormat="1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35" xfId="0" applyFont="1" applyBorder="1" applyAlignment="1" applyProtection="1">
      <alignment horizontal="center" vertical="center" wrapText="1"/>
      <protection locked="0"/>
    </xf>
    <xf numFmtId="49" fontId="10" fillId="0" borderId="31" xfId="0" applyNumberFormat="1" applyFont="1" applyBorder="1" applyAlignment="1" applyProtection="1">
      <alignment horizontal="center" vertical="center" shrinkToFit="1"/>
      <protection locked="0"/>
    </xf>
    <xf numFmtId="0" fontId="10" fillId="0" borderId="37" xfId="0" applyFont="1" applyBorder="1" applyAlignment="1" applyProtection="1">
      <alignment horizontal="center" vertical="center" shrinkToFit="1"/>
      <protection locked="0"/>
    </xf>
    <xf numFmtId="176" fontId="13" fillId="0" borderId="31" xfId="1" applyNumberFormat="1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0" fillId="0" borderId="35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35" xfId="0" applyFont="1" applyBorder="1" applyAlignment="1" applyProtection="1">
      <alignment horizontal="right" vertical="center" wrapText="1"/>
      <protection locked="0"/>
    </xf>
    <xf numFmtId="0" fontId="7" fillId="0" borderId="31" xfId="0" applyFont="1" applyBorder="1" applyAlignment="1" applyProtection="1">
      <alignment horizontal="right" vertical="center" wrapText="1"/>
      <protection locked="0"/>
    </xf>
    <xf numFmtId="0" fontId="7" fillId="0" borderId="37" xfId="0" applyFont="1" applyBorder="1" applyAlignment="1" applyProtection="1">
      <alignment horizontal="right" vertical="center" wrapTex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 applyProtection="1">
      <alignment horizontal="center" vertical="center" shrinkToFit="1"/>
      <protection locked="0"/>
    </xf>
    <xf numFmtId="0" fontId="10" fillId="0" borderId="31" xfId="0" applyFont="1" applyBorder="1" applyAlignment="1" applyProtection="1">
      <alignment horizontal="center" vertical="center" shrinkToFit="1"/>
      <protection locked="0"/>
    </xf>
    <xf numFmtId="176" fontId="10" fillId="0" borderId="31" xfId="1" applyNumberFormat="1" applyFont="1" applyBorder="1" applyAlignment="1" applyProtection="1">
      <alignment horizontal="center" vertical="center" wrapText="1"/>
      <protection locked="0"/>
    </xf>
    <xf numFmtId="176" fontId="10" fillId="0" borderId="3" xfId="1" applyNumberFormat="1" applyFont="1" applyBorder="1" applyAlignment="1" applyProtection="1">
      <alignment horizontal="center" vertical="center" wrapText="1"/>
      <protection locked="0"/>
    </xf>
    <xf numFmtId="176" fontId="10" fillId="0" borderId="37" xfId="1" applyNumberFormat="1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4" xfId="0" applyNumberFormat="1" applyFont="1" applyBorder="1" applyAlignment="1" applyProtection="1">
      <alignment horizontal="center" vertical="center" wrapText="1"/>
      <protection locked="0"/>
    </xf>
    <xf numFmtId="49" fontId="7" fillId="0" borderId="35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49" fontId="7" fillId="0" borderId="37" xfId="0" applyNumberFormat="1" applyFont="1" applyBorder="1" applyAlignment="1" applyProtection="1">
      <alignment horizontal="center" vertical="center" wrapText="1"/>
      <protection locked="0"/>
    </xf>
    <xf numFmtId="3" fontId="7" fillId="0" borderId="21" xfId="0" applyNumberFormat="1" applyFont="1" applyBorder="1" applyAlignment="1" applyProtection="1">
      <alignment horizontal="right" vertical="center"/>
      <protection locked="0"/>
    </xf>
    <xf numFmtId="0" fontId="7" fillId="0" borderId="21" xfId="0" applyFont="1" applyBorder="1" applyAlignment="1" applyProtection="1">
      <alignment horizontal="right" vertical="center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Protection="1">
      <protection locked="0"/>
    </xf>
    <xf numFmtId="0" fontId="7" fillId="0" borderId="37" xfId="0" applyFont="1" applyBorder="1" applyProtection="1">
      <protection locked="0"/>
    </xf>
    <xf numFmtId="0" fontId="10" fillId="0" borderId="2" xfId="0" applyFont="1" applyBorder="1" applyAlignment="1" applyProtection="1">
      <alignment horizontal="distributed" vertical="center" wrapText="1"/>
      <protection locked="0"/>
    </xf>
    <xf numFmtId="0" fontId="10" fillId="0" borderId="36" xfId="0" applyFont="1" applyBorder="1" applyAlignment="1" applyProtection="1">
      <alignment horizontal="distributed" vertical="center" wrapText="1"/>
      <protection locked="0"/>
    </xf>
    <xf numFmtId="0" fontId="10" fillId="0" borderId="31" xfId="0" applyFont="1" applyBorder="1" applyAlignment="1" applyProtection="1">
      <alignment horizontal="distributed" vertical="center" wrapText="1"/>
      <protection locked="0"/>
    </xf>
    <xf numFmtId="0" fontId="10" fillId="0" borderId="37" xfId="0" applyFont="1" applyBorder="1" applyAlignment="1" applyProtection="1">
      <alignment horizontal="distributed" vertical="center" wrapText="1"/>
      <protection locked="0"/>
    </xf>
    <xf numFmtId="0" fontId="7" fillId="0" borderId="14" xfId="0" applyFont="1" applyBorder="1" applyAlignment="1" applyProtection="1">
      <alignment wrapText="1"/>
      <protection locked="0"/>
    </xf>
    <xf numFmtId="0" fontId="7" fillId="0" borderId="30" xfId="0" applyFont="1" applyBorder="1" applyAlignment="1" applyProtection="1">
      <alignment wrapText="1"/>
      <protection locked="0"/>
    </xf>
    <xf numFmtId="0" fontId="7" fillId="0" borderId="2" xfId="0" applyFont="1" applyBorder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18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37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35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7" fillId="0" borderId="35" xfId="0" applyFont="1" applyBorder="1" applyProtection="1"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179" fontId="7" fillId="0" borderId="0" xfId="0" applyNumberFormat="1" applyFont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179" fontId="17" fillId="0" borderId="5" xfId="0" applyNumberFormat="1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178" fontId="17" fillId="0" borderId="5" xfId="2" applyNumberFormat="1" applyFont="1" applyBorder="1" applyAlignment="1" applyProtection="1">
      <alignment horizontal="center" vertical="center"/>
      <protection locked="0"/>
    </xf>
    <xf numFmtId="178" fontId="17" fillId="0" borderId="46" xfId="2" applyNumberFormat="1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30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7" fillId="0" borderId="26" xfId="0" applyFont="1" applyBorder="1" applyAlignment="1" applyProtection="1">
      <alignment horizontal="distributed" vertical="center"/>
      <protection locked="0"/>
    </xf>
    <xf numFmtId="0" fontId="17" fillId="0" borderId="24" xfId="0" applyFont="1" applyBorder="1" applyAlignment="1" applyProtection="1">
      <alignment horizontal="distributed" vertical="center"/>
      <protection locked="0"/>
    </xf>
    <xf numFmtId="0" fontId="17" fillId="0" borderId="26" xfId="0" applyFont="1" applyBorder="1" applyAlignment="1" applyProtection="1">
      <alignment horizontal="distributed" vertical="center" wrapText="1"/>
      <protection locked="0"/>
    </xf>
    <xf numFmtId="0" fontId="17" fillId="0" borderId="25" xfId="0" applyFont="1" applyBorder="1" applyAlignment="1" applyProtection="1">
      <alignment horizontal="distributed" vertical="center" wrapText="1"/>
      <protection locked="0"/>
    </xf>
    <xf numFmtId="0" fontId="17" fillId="0" borderId="24" xfId="0" applyFont="1" applyBorder="1" applyAlignment="1" applyProtection="1">
      <alignment horizontal="distributed" vertical="center" wrapText="1"/>
      <protection locked="0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distributed" vertical="center" wrapText="1"/>
      <protection locked="0"/>
    </xf>
    <xf numFmtId="0" fontId="7" fillId="0" borderId="23" xfId="0" applyFont="1" applyBorder="1" applyAlignment="1" applyProtection="1">
      <alignment horizontal="distributed" vertical="center" wrapText="1"/>
      <protection locked="0"/>
    </xf>
    <xf numFmtId="0" fontId="7" fillId="0" borderId="58" xfId="0" applyFont="1" applyBorder="1" applyAlignment="1" applyProtection="1">
      <alignment horizontal="distributed" vertical="center" wrapText="1"/>
      <protection locked="0"/>
    </xf>
    <xf numFmtId="0" fontId="7" fillId="0" borderId="17" xfId="0" applyFont="1" applyBorder="1" applyAlignment="1" applyProtection="1">
      <alignment horizontal="distributed" vertical="center" wrapText="1"/>
      <protection locked="0"/>
    </xf>
    <xf numFmtId="0" fontId="7" fillId="0" borderId="18" xfId="0" applyFont="1" applyBorder="1" applyAlignment="1" applyProtection="1">
      <alignment horizontal="distributed" vertical="center" wrapText="1"/>
      <protection locked="0"/>
    </xf>
    <xf numFmtId="0" fontId="7" fillId="0" borderId="19" xfId="0" applyFont="1" applyBorder="1" applyAlignment="1" applyProtection="1">
      <alignment horizontal="distributed" vertical="center" wrapText="1"/>
      <protection locked="0"/>
    </xf>
    <xf numFmtId="0" fontId="7" fillId="0" borderId="47" xfId="0" applyFont="1" applyBorder="1" applyAlignment="1" applyProtection="1">
      <alignment horizontal="left" vertical="center"/>
      <protection locked="0"/>
    </xf>
    <xf numFmtId="0" fontId="7" fillId="0" borderId="23" xfId="0" applyFont="1" applyBorder="1" applyAlignment="1" applyProtection="1">
      <alignment horizontal="left" vertical="center"/>
      <protection locked="0"/>
    </xf>
    <xf numFmtId="0" fontId="7" fillId="0" borderId="48" xfId="0" applyFont="1" applyBorder="1" applyAlignment="1" applyProtection="1">
      <alignment horizontal="left" vertical="center"/>
      <protection locked="0"/>
    </xf>
    <xf numFmtId="0" fontId="7" fillId="0" borderId="49" xfId="0" applyFont="1" applyBorder="1" applyAlignment="1" applyProtection="1">
      <alignment horizontal="center"/>
      <protection locked="0"/>
    </xf>
    <xf numFmtId="0" fontId="7" fillId="0" borderId="50" xfId="0" applyFont="1" applyBorder="1" applyAlignment="1" applyProtection="1">
      <alignment horizontal="center"/>
      <protection locked="0"/>
    </xf>
    <xf numFmtId="0" fontId="7" fillId="0" borderId="51" xfId="0" applyFont="1" applyBorder="1" applyAlignment="1" applyProtection="1">
      <alignment horizontal="center"/>
      <protection locked="0"/>
    </xf>
    <xf numFmtId="0" fontId="7" fillId="0" borderId="52" xfId="0" applyFont="1" applyBorder="1" applyAlignment="1" applyProtection="1">
      <alignment horizontal="center"/>
      <protection locked="0"/>
    </xf>
    <xf numFmtId="0" fontId="7" fillId="0" borderId="21" xfId="0" applyFont="1" applyBorder="1" applyAlignment="1" applyProtection="1">
      <alignment horizontal="center"/>
      <protection locked="0"/>
    </xf>
    <xf numFmtId="0" fontId="7" fillId="0" borderId="53" xfId="0" applyFont="1" applyBorder="1" applyAlignment="1" applyProtection="1">
      <alignment horizontal="center"/>
      <protection locked="0"/>
    </xf>
    <xf numFmtId="0" fontId="7" fillId="0" borderId="2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26" xfId="0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alignment horizontal="center"/>
      <protection locked="0"/>
    </xf>
    <xf numFmtId="0" fontId="7" fillId="0" borderId="32" xfId="0" applyFont="1" applyBorder="1" applyAlignment="1" applyProtection="1">
      <alignment horizontal="center"/>
      <protection locked="0"/>
    </xf>
    <xf numFmtId="0" fontId="7" fillId="0" borderId="54" xfId="0" applyFont="1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36" xfId="0" applyFont="1" applyBorder="1" applyAlignment="1" applyProtection="1">
      <alignment horizontal="left" vertical="center"/>
      <protection locked="0"/>
    </xf>
    <xf numFmtId="0" fontId="7" fillId="0" borderId="59" xfId="0" applyFont="1" applyBorder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right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46" xfId="0" applyFont="1" applyBorder="1" applyAlignment="1" applyProtection="1">
      <alignment vertical="center"/>
      <protection locked="0"/>
    </xf>
    <xf numFmtId="49" fontId="7" fillId="0" borderId="21" xfId="0" applyNumberFormat="1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26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182" fontId="5" fillId="0" borderId="32" xfId="0" applyNumberFormat="1" applyFont="1" applyBorder="1" applyAlignment="1" applyProtection="1">
      <alignment horizontal="right" vertical="center"/>
      <protection locked="0"/>
    </xf>
    <xf numFmtId="182" fontId="5" fillId="0" borderId="33" xfId="0" applyNumberFormat="1" applyFont="1" applyBorder="1" applyAlignment="1" applyProtection="1">
      <alignment horizontal="right" vertical="center"/>
      <protection locked="0"/>
    </xf>
    <xf numFmtId="182" fontId="5" fillId="0" borderId="44" xfId="0" applyNumberFormat="1" applyFont="1" applyBorder="1" applyAlignment="1" applyProtection="1">
      <alignment horizontal="right" vertical="center"/>
      <protection locked="0"/>
    </xf>
    <xf numFmtId="179" fontId="17" fillId="0" borderId="32" xfId="0" applyNumberFormat="1" applyFont="1" applyBorder="1" applyAlignment="1" applyProtection="1">
      <alignment horizontal="center" vertical="center"/>
      <protection locked="0"/>
    </xf>
    <xf numFmtId="179" fontId="17" fillId="0" borderId="33" xfId="0" applyNumberFormat="1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left" vertical="center" wrapText="1"/>
      <protection locked="0"/>
    </xf>
    <xf numFmtId="0" fontId="10" fillId="0" borderId="34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81" fontId="7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180" fontId="7" fillId="0" borderId="21" xfId="0" applyNumberFormat="1" applyFont="1" applyBorder="1" applyAlignment="1" applyProtection="1">
      <alignment horizontal="left" vertical="center"/>
      <protection locked="0"/>
    </xf>
    <xf numFmtId="176" fontId="10" fillId="0" borderId="33" xfId="0" applyNumberFormat="1" applyFont="1" applyBorder="1" applyAlignment="1" applyProtection="1">
      <alignment horizontal="left" vertical="center" wrapText="1"/>
      <protection locked="0"/>
    </xf>
    <xf numFmtId="180" fontId="51" fillId="0" borderId="21" xfId="0" applyNumberFormat="1" applyFont="1" applyBorder="1" applyAlignment="1">
      <alignment horizontal="left" vertical="center"/>
    </xf>
    <xf numFmtId="0" fontId="51" fillId="0" borderId="21" xfId="0" applyFont="1" applyBorder="1" applyAlignment="1">
      <alignment horizontal="left" vertical="center"/>
    </xf>
    <xf numFmtId="0" fontId="17" fillId="0" borderId="21" xfId="0" applyFont="1" applyBorder="1" applyAlignment="1" applyProtection="1">
      <alignment horizontal="left" vertical="top" wrapText="1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Protection="1"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176" fontId="10" fillId="0" borderId="1" xfId="1" applyNumberFormat="1" applyFont="1" applyBorder="1" applyAlignment="1" applyProtection="1">
      <alignment horizontal="center" vertical="center" shrinkToFit="1"/>
      <protection locked="0"/>
    </xf>
    <xf numFmtId="176" fontId="10" fillId="0" borderId="14" xfId="1" applyNumberFormat="1" applyFont="1" applyBorder="1" applyAlignment="1" applyProtection="1">
      <alignment horizontal="center" vertical="center" shrinkToFit="1"/>
      <protection locked="0"/>
    </xf>
    <xf numFmtId="176" fontId="10" fillId="0" borderId="35" xfId="1" applyNumberFormat="1" applyFont="1" applyBorder="1" applyAlignment="1" applyProtection="1">
      <alignment horizontal="center" vertical="center" shrinkToFit="1"/>
      <protection locked="0"/>
    </xf>
    <xf numFmtId="0" fontId="7" fillId="0" borderId="30" xfId="0" applyFont="1" applyBorder="1" applyAlignment="1" applyProtection="1">
      <alignment horizontal="left" vertical="center" wrapText="1"/>
      <protection locked="0"/>
    </xf>
    <xf numFmtId="179" fontId="49" fillId="0" borderId="5" xfId="0" applyNumberFormat="1" applyFont="1" applyBorder="1" applyAlignment="1">
      <alignment horizontal="center" vertical="center"/>
    </xf>
    <xf numFmtId="179" fontId="49" fillId="0" borderId="28" xfId="0" applyNumberFormat="1" applyFont="1" applyBorder="1" applyAlignment="1">
      <alignment horizontal="center" vertical="center"/>
    </xf>
    <xf numFmtId="3" fontId="51" fillId="0" borderId="21" xfId="0" applyNumberFormat="1" applyFont="1" applyBorder="1" applyAlignment="1">
      <alignment horizontal="right" vertical="center"/>
    </xf>
    <xf numFmtId="0" fontId="51" fillId="0" borderId="21" xfId="0" applyFont="1" applyBorder="1" applyAlignment="1">
      <alignment horizontal="right" vertical="center"/>
    </xf>
    <xf numFmtId="180" fontId="17" fillId="0" borderId="21" xfId="0" applyNumberFormat="1" applyFont="1" applyBorder="1" applyAlignment="1" applyProtection="1">
      <alignment horizontal="left" vertical="center" wrapText="1"/>
      <protection locked="0"/>
    </xf>
    <xf numFmtId="0" fontId="17" fillId="0" borderId="21" xfId="0" applyFont="1" applyBorder="1" applyAlignment="1" applyProtection="1">
      <alignment horizontal="left" vertical="center" wrapText="1"/>
      <protection locked="0"/>
    </xf>
    <xf numFmtId="3" fontId="17" fillId="0" borderId="21" xfId="0" applyNumberFormat="1" applyFont="1" applyBorder="1" applyAlignment="1" applyProtection="1">
      <alignment horizontal="right" vertical="center"/>
      <protection locked="0"/>
    </xf>
    <xf numFmtId="0" fontId="17" fillId="0" borderId="21" xfId="0" applyFont="1" applyBorder="1" applyAlignment="1" applyProtection="1">
      <alignment horizontal="right" vertical="center"/>
      <protection locked="0"/>
    </xf>
    <xf numFmtId="0" fontId="17" fillId="0" borderId="21" xfId="0" applyFont="1" applyBorder="1" applyAlignment="1" applyProtection="1">
      <alignment vertical="top" wrapText="1"/>
      <protection locked="0"/>
    </xf>
    <xf numFmtId="178" fontId="51" fillId="0" borderId="5" xfId="2" applyNumberFormat="1" applyFont="1" applyBorder="1" applyAlignment="1" applyProtection="1">
      <alignment horizontal="center" vertical="center"/>
    </xf>
    <xf numFmtId="178" fontId="51" fillId="0" borderId="46" xfId="2" applyNumberFormat="1" applyFont="1" applyBorder="1" applyAlignment="1" applyProtection="1">
      <alignment horizontal="center" vertical="center"/>
    </xf>
    <xf numFmtId="183" fontId="49" fillId="0" borderId="32" xfId="0" applyNumberFormat="1" applyFont="1" applyBorder="1" applyAlignment="1">
      <alignment horizontal="right" vertical="center"/>
    </xf>
    <xf numFmtId="183" fontId="49" fillId="0" borderId="33" xfId="0" applyNumberFormat="1" applyFont="1" applyBorder="1" applyAlignment="1">
      <alignment horizontal="right" vertical="center"/>
    </xf>
    <xf numFmtId="179" fontId="51" fillId="0" borderId="5" xfId="0" applyNumberFormat="1" applyFont="1" applyBorder="1" applyAlignment="1">
      <alignment horizontal="center" vertical="center"/>
    </xf>
    <xf numFmtId="181" fontId="49" fillId="0" borderId="0" xfId="0" applyNumberFormat="1" applyFont="1" applyAlignment="1">
      <alignment horizontal="center" vertical="center"/>
    </xf>
    <xf numFmtId="190" fontId="49" fillId="0" borderId="18" xfId="0" applyNumberFormat="1" applyFont="1" applyBorder="1" applyAlignment="1">
      <alignment horizontal="left" vertical="center"/>
    </xf>
    <xf numFmtId="0" fontId="17" fillId="0" borderId="21" xfId="0" applyFont="1" applyBorder="1" applyAlignment="1" applyProtection="1">
      <alignment horizontal="distributed" vertical="center" wrapText="1"/>
      <protection locked="0"/>
    </xf>
    <xf numFmtId="3" fontId="51" fillId="0" borderId="21" xfId="0" applyNumberFormat="1" applyFont="1" applyBorder="1" applyAlignment="1">
      <alignment horizontal="right" vertical="center" wrapText="1"/>
    </xf>
    <xf numFmtId="0" fontId="51" fillId="0" borderId="21" xfId="0" applyFont="1" applyBorder="1" applyAlignment="1">
      <alignment horizontal="right" vertical="center" wrapText="1"/>
    </xf>
    <xf numFmtId="0" fontId="51" fillId="0" borderId="21" xfId="0" applyFont="1" applyBorder="1" applyAlignment="1">
      <alignment horizontal="left" vertical="center" wrapText="1"/>
    </xf>
    <xf numFmtId="0" fontId="7" fillId="0" borderId="57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58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179" fontId="7" fillId="0" borderId="18" xfId="0" applyNumberFormat="1" applyFont="1" applyBorder="1" applyAlignment="1" applyProtection="1">
      <alignment horizontal="center"/>
      <protection locked="0"/>
    </xf>
    <xf numFmtId="0" fontId="49" fillId="0" borderId="2" xfId="0" applyFont="1" applyBorder="1" applyAlignment="1">
      <alignment horizontal="distributed" vertical="center"/>
    </xf>
    <xf numFmtId="0" fontId="24" fillId="0" borderId="0" xfId="0" applyFont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183" fontId="0" fillId="0" borderId="6" xfId="0" applyNumberFormat="1" applyBorder="1" applyAlignment="1">
      <alignment horizontal="center" vertical="center"/>
    </xf>
    <xf numFmtId="0" fontId="0" fillId="0" borderId="27" xfId="0" applyBorder="1" applyAlignment="1">
      <alignment vertical="center"/>
    </xf>
    <xf numFmtId="49" fontId="21" fillId="0" borderId="61" xfId="0" applyNumberFormat="1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183" fontId="2" fillId="0" borderId="59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88" fontId="2" fillId="0" borderId="59" xfId="0" applyNumberFormat="1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183" fontId="0" fillId="0" borderId="61" xfId="0" applyNumberFormat="1" applyBorder="1" applyAlignment="1">
      <alignment horizontal="center" vertical="center"/>
    </xf>
    <xf numFmtId="183" fontId="0" fillId="0" borderId="59" xfId="0" applyNumberFormat="1" applyBorder="1" applyAlignment="1">
      <alignment horizontal="center" vertical="center"/>
    </xf>
    <xf numFmtId="0" fontId="0" fillId="0" borderId="59" xfId="0" applyBorder="1" applyAlignment="1">
      <alignment vertical="center"/>
    </xf>
  </cellXfs>
  <cellStyles count="5">
    <cellStyle name="一般" xfId="0" builtinId="0"/>
    <cellStyle name="一般 2" xfId="3" xr:uid="{56FC2221-BFCC-4870-9061-52B6F16BD98A}"/>
    <cellStyle name="千分位" xfId="1" builtinId="3"/>
    <cellStyle name="千分位 2" xfId="4" xr:uid="{B21AE03A-8716-408E-8DA8-1DBE0C0FC0C1}"/>
    <cellStyle name="貨幣" xfId="2" builtinId="4"/>
  </cellStyles>
  <dxfs count="0"/>
  <tableStyles count="0" defaultTableStyle="TableStyleMedium2" defaultPivotStyle="PivotStyleLight16"/>
  <colors>
    <mruColors>
      <color rgb="FFF6FF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view="pageBreakPreview" zoomScaleNormal="130" zoomScaleSheetLayoutView="100" workbookViewId="0">
      <selection activeCell="G11" sqref="G11"/>
    </sheetView>
  </sheetViews>
  <sheetFormatPr defaultRowHeight="16.5"/>
  <cols>
    <col min="1" max="1" width="9.5" bestFit="1" customWidth="1"/>
    <col min="2" max="2" width="7.5" bestFit="1" customWidth="1"/>
  </cols>
  <sheetData>
    <row r="1" spans="1:10" ht="24.95" customHeight="1">
      <c r="A1" s="515" t="s">
        <v>148</v>
      </c>
      <c r="B1" s="516"/>
      <c r="C1" s="516"/>
      <c r="D1" s="516"/>
      <c r="E1" s="516"/>
      <c r="F1" s="516"/>
      <c r="G1" s="516"/>
      <c r="H1" s="516"/>
      <c r="I1" s="516"/>
      <c r="J1" s="516"/>
    </row>
    <row r="2" spans="1:10">
      <c r="A2" s="517" t="s">
        <v>149</v>
      </c>
      <c r="B2" s="517" t="s">
        <v>150</v>
      </c>
      <c r="C2" s="195" t="s">
        <v>167</v>
      </c>
      <c r="D2" s="195" t="s">
        <v>167</v>
      </c>
      <c r="E2" s="195" t="s">
        <v>167</v>
      </c>
      <c r="F2" s="195" t="s">
        <v>167</v>
      </c>
      <c r="G2" s="195" t="s">
        <v>167</v>
      </c>
      <c r="H2" s="195" t="s">
        <v>167</v>
      </c>
      <c r="I2" s="519" t="s">
        <v>151</v>
      </c>
      <c r="J2" s="520" t="s">
        <v>152</v>
      </c>
    </row>
    <row r="3" spans="1:10">
      <c r="A3" s="518"/>
      <c r="B3" s="517"/>
      <c r="C3" s="195" t="s">
        <v>168</v>
      </c>
      <c r="D3" s="195" t="s">
        <v>169</v>
      </c>
      <c r="E3" s="195" t="s">
        <v>170</v>
      </c>
      <c r="F3" s="195" t="s">
        <v>171</v>
      </c>
      <c r="G3" s="195" t="s">
        <v>172</v>
      </c>
      <c r="H3" s="195" t="s">
        <v>173</v>
      </c>
      <c r="I3" s="519"/>
      <c r="J3" s="520"/>
    </row>
    <row r="4" spans="1:10" ht="24.95" customHeight="1">
      <c r="A4" s="196" t="s">
        <v>153</v>
      </c>
      <c r="B4" s="196" t="s">
        <v>166</v>
      </c>
      <c r="C4" s="210">
        <v>132</v>
      </c>
      <c r="D4" s="197">
        <v>17</v>
      </c>
      <c r="E4" s="197">
        <v>26</v>
      </c>
      <c r="F4" s="197">
        <v>26</v>
      </c>
      <c r="G4" s="197">
        <v>45</v>
      </c>
      <c r="H4" s="197"/>
      <c r="I4" s="198">
        <f>SUM(D4:H4)</f>
        <v>114</v>
      </c>
      <c r="J4" s="199">
        <f>C4-SUM(D4:H4)</f>
        <v>18</v>
      </c>
    </row>
    <row r="5" spans="1:10" ht="24.95" customHeight="1">
      <c r="A5" s="196" t="s">
        <v>154</v>
      </c>
      <c r="B5" s="196" t="s">
        <v>145</v>
      </c>
      <c r="C5" s="210">
        <v>132</v>
      </c>
      <c r="D5" s="197">
        <v>17</v>
      </c>
      <c r="E5" s="197">
        <v>36</v>
      </c>
      <c r="F5" s="197">
        <v>26</v>
      </c>
      <c r="G5" s="97">
        <v>36</v>
      </c>
      <c r="H5" s="97"/>
      <c r="I5" s="198">
        <f t="shared" ref="I5:I10" si="0">SUM(D5:H5)</f>
        <v>115</v>
      </c>
      <c r="J5" s="199">
        <f t="shared" ref="J5:J10" si="1">C5-SUM(D5:H5)</f>
        <v>17</v>
      </c>
    </row>
    <row r="6" spans="1:10" ht="24.95" customHeight="1">
      <c r="A6" s="196" t="s">
        <v>147</v>
      </c>
      <c r="B6" s="196" t="s">
        <v>146</v>
      </c>
      <c r="C6" s="210">
        <v>132</v>
      </c>
      <c r="D6" s="197">
        <v>17</v>
      </c>
      <c r="E6" s="197">
        <v>36</v>
      </c>
      <c r="F6" s="197">
        <v>26</v>
      </c>
      <c r="G6" s="197">
        <v>36</v>
      </c>
      <c r="H6" s="197"/>
      <c r="I6" s="198">
        <f t="shared" si="0"/>
        <v>115</v>
      </c>
      <c r="J6" s="199">
        <f t="shared" si="1"/>
        <v>17</v>
      </c>
    </row>
    <row r="7" spans="1:10" ht="24.95" customHeight="1">
      <c r="A7" s="196" t="s">
        <v>155</v>
      </c>
      <c r="B7" s="196" t="s">
        <v>158</v>
      </c>
      <c r="C7" s="210">
        <v>132</v>
      </c>
      <c r="D7" s="197">
        <v>17</v>
      </c>
      <c r="E7" s="197">
        <v>36</v>
      </c>
      <c r="F7" s="197">
        <v>26</v>
      </c>
      <c r="G7" s="197">
        <v>36</v>
      </c>
      <c r="H7" s="197"/>
      <c r="I7" s="198">
        <f t="shared" si="0"/>
        <v>115</v>
      </c>
      <c r="J7" s="199">
        <f t="shared" si="1"/>
        <v>17</v>
      </c>
    </row>
    <row r="8" spans="1:10" ht="24.95" customHeight="1">
      <c r="A8" s="196" t="s">
        <v>156</v>
      </c>
      <c r="B8" s="196" t="s">
        <v>144</v>
      </c>
      <c r="C8" s="210">
        <v>186</v>
      </c>
      <c r="D8" s="197">
        <v>17</v>
      </c>
      <c r="E8" s="197">
        <v>62</v>
      </c>
      <c r="F8" s="197">
        <v>45</v>
      </c>
      <c r="G8" s="197">
        <v>45</v>
      </c>
      <c r="H8" s="197"/>
      <c r="I8" s="198">
        <f t="shared" ref="I8:I9" si="2">SUM(D8:H8)</f>
        <v>169</v>
      </c>
      <c r="J8" s="199">
        <f t="shared" ref="J8:J9" si="3">C8-SUM(D8:H8)</f>
        <v>17</v>
      </c>
    </row>
    <row r="9" spans="1:10" ht="24.95" customHeight="1">
      <c r="A9" s="196" t="s">
        <v>162</v>
      </c>
      <c r="B9" s="196" t="s">
        <v>164</v>
      </c>
      <c r="C9" s="210">
        <v>123</v>
      </c>
      <c r="D9" s="197">
        <v>9</v>
      </c>
      <c r="E9" s="197">
        <v>26</v>
      </c>
      <c r="F9" s="197">
        <v>26</v>
      </c>
      <c r="G9" s="197">
        <v>36</v>
      </c>
      <c r="H9" s="197"/>
      <c r="I9" s="198">
        <f t="shared" si="2"/>
        <v>97</v>
      </c>
      <c r="J9" s="199">
        <f t="shared" si="3"/>
        <v>26</v>
      </c>
    </row>
    <row r="10" spans="1:10" ht="24.95" customHeight="1">
      <c r="A10" s="196" t="s">
        <v>163</v>
      </c>
      <c r="B10" s="196" t="s">
        <v>165</v>
      </c>
      <c r="C10" s="210">
        <v>133</v>
      </c>
      <c r="D10" s="197">
        <v>9</v>
      </c>
      <c r="E10" s="197">
        <v>26</v>
      </c>
      <c r="F10" s="197">
        <v>26</v>
      </c>
      <c r="G10" s="197">
        <v>36</v>
      </c>
      <c r="H10" s="197"/>
      <c r="I10" s="198">
        <f t="shared" si="0"/>
        <v>97</v>
      </c>
      <c r="J10" s="199">
        <f t="shared" si="1"/>
        <v>36</v>
      </c>
    </row>
    <row r="11" spans="1:10" ht="24.95" customHeight="1">
      <c r="A11" s="513" t="s">
        <v>157</v>
      </c>
      <c r="B11" s="514"/>
      <c r="C11" s="199">
        <f>SUM(C4:C10)</f>
        <v>970</v>
      </c>
      <c r="D11" s="199">
        <f t="shared" ref="D11:J11" si="4">SUM(D4:D10)</f>
        <v>103</v>
      </c>
      <c r="E11" s="199">
        <f t="shared" si="4"/>
        <v>248</v>
      </c>
      <c r="F11" s="199">
        <f t="shared" si="4"/>
        <v>201</v>
      </c>
      <c r="G11" s="199">
        <f t="shared" si="4"/>
        <v>270</v>
      </c>
      <c r="H11" s="199">
        <f t="shared" si="4"/>
        <v>0</v>
      </c>
      <c r="I11" s="199">
        <f t="shared" si="4"/>
        <v>822</v>
      </c>
      <c r="J11" s="199">
        <f t="shared" si="4"/>
        <v>148</v>
      </c>
    </row>
  </sheetData>
  <mergeCells count="6">
    <mergeCell ref="A11:B11"/>
    <mergeCell ref="A1:J1"/>
    <mergeCell ref="A2:A3"/>
    <mergeCell ref="B2:B3"/>
    <mergeCell ref="I2:I3"/>
    <mergeCell ref="J2:J3"/>
  </mergeCells>
  <phoneticPr fontId="3" type="noConversion"/>
  <pageMargins left="0.7" right="0.7" top="0.75" bottom="0.75" header="0.3" footer="0.3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4"/>
  </sheetPr>
  <dimension ref="A1:P29"/>
  <sheetViews>
    <sheetView view="pageBreakPreview" zoomScaleNormal="100" zoomScaleSheetLayoutView="100" workbookViewId="0">
      <selection activeCell="A28" sqref="A28"/>
    </sheetView>
  </sheetViews>
  <sheetFormatPr defaultColWidth="9" defaultRowHeight="16.5"/>
  <cols>
    <col min="1" max="1" width="5.125" style="228" customWidth="1"/>
    <col min="2" max="2" width="7.5" style="228" customWidth="1"/>
    <col min="3" max="4" width="7.5" style="227" customWidth="1"/>
    <col min="5" max="5" width="6.125" style="227" customWidth="1"/>
    <col min="6" max="6" width="6.375" style="227" customWidth="1"/>
    <col min="7" max="7" width="4.875" style="227" customWidth="1"/>
    <col min="8" max="8" width="6" style="227" customWidth="1"/>
    <col min="9" max="9" width="8.875" style="227" customWidth="1"/>
    <col min="10" max="11" width="1.5" style="227" customWidth="1"/>
    <col min="12" max="12" width="3.125" style="227" customWidth="1"/>
    <col min="13" max="13" width="7.375" style="227" customWidth="1"/>
    <col min="14" max="14" width="4.125" style="227" customWidth="1"/>
    <col min="15" max="15" width="9.375" style="227" customWidth="1"/>
    <col min="16" max="16" width="11.5" style="227" customWidth="1"/>
    <col min="17" max="16384" width="9" style="227"/>
  </cols>
  <sheetData>
    <row r="1" spans="1:16" s="232" customFormat="1" ht="31.35" customHeight="1">
      <c r="A1" s="573" t="s">
        <v>174</v>
      </c>
      <c r="B1" s="573"/>
      <c r="C1" s="573"/>
      <c r="D1" s="573"/>
      <c r="E1" s="573"/>
      <c r="F1" s="573"/>
      <c r="G1" s="573"/>
      <c r="H1" s="573"/>
      <c r="I1" s="574" t="s">
        <v>45</v>
      </c>
      <c r="J1" s="574"/>
      <c r="K1" s="574"/>
      <c r="L1" s="574"/>
      <c r="M1" s="574"/>
      <c r="N1" s="574"/>
      <c r="O1" s="574"/>
      <c r="P1" s="574"/>
    </row>
    <row r="2" spans="1:16" s="232" customFormat="1" ht="5.0999999999999996" customHeight="1" thickBot="1">
      <c r="A2" s="229"/>
      <c r="B2" s="229"/>
      <c r="C2" s="229"/>
      <c r="D2" s="229"/>
      <c r="E2" s="229"/>
      <c r="F2" s="229"/>
      <c r="G2" s="229"/>
      <c r="H2" s="229"/>
      <c r="I2" s="231"/>
      <c r="J2" s="231"/>
      <c r="K2" s="231"/>
      <c r="L2" s="231"/>
      <c r="M2" s="231"/>
      <c r="N2" s="231"/>
      <c r="O2" s="231"/>
      <c r="P2" s="231"/>
    </row>
    <row r="3" spans="1:16" s="238" customFormat="1" ht="30.6" customHeight="1">
      <c r="A3" s="233" t="s">
        <v>13</v>
      </c>
      <c r="B3" s="234" t="s">
        <v>38</v>
      </c>
      <c r="C3" s="575" t="s">
        <v>46</v>
      </c>
      <c r="D3" s="576"/>
      <c r="E3" s="575"/>
      <c r="F3" s="577" t="s">
        <v>26</v>
      </c>
      <c r="G3" s="578"/>
      <c r="H3" s="235"/>
      <c r="I3" s="579">
        <f ca="1">TODAY()</f>
        <v>45579</v>
      </c>
      <c r="J3" s="579"/>
      <c r="K3" s="579"/>
      <c r="L3" s="580"/>
      <c r="M3" s="581" t="s">
        <v>14</v>
      </c>
      <c r="N3" s="582"/>
      <c r="O3" s="236"/>
      <c r="P3" s="237"/>
    </row>
    <row r="4" spans="1:16" s="238" customFormat="1" ht="27.95" customHeight="1">
      <c r="A4" s="263" t="s">
        <v>29</v>
      </c>
      <c r="B4" s="264"/>
      <c r="C4" s="241" t="s">
        <v>195</v>
      </c>
      <c r="D4" s="583" t="str">
        <f>作業表!H2&amp;作業表!I2&amp;作業表!J2&amp;作業表!K2</f>
        <v>113年8月</v>
      </c>
      <c r="E4" s="583"/>
      <c r="F4" s="583"/>
      <c r="G4" s="584" t="s">
        <v>202</v>
      </c>
      <c r="H4" s="584"/>
      <c r="I4" s="584"/>
      <c r="J4" s="584"/>
      <c r="K4" s="584"/>
      <c r="L4" s="584"/>
      <c r="M4" s="584"/>
      <c r="N4" s="584"/>
      <c r="O4" s="584"/>
      <c r="P4" s="585"/>
    </row>
    <row r="5" spans="1:16" s="238" customFormat="1" ht="24" customHeight="1">
      <c r="A5" s="265"/>
      <c r="B5" s="586" t="str">
        <f>D22</f>
        <v>181分擔員工保險費</v>
      </c>
      <c r="C5" s="587"/>
      <c r="D5" s="587"/>
      <c r="E5" s="571" t="s">
        <v>52</v>
      </c>
      <c r="F5" s="571"/>
      <c r="G5" s="572">
        <f>作業表!G15</f>
        <v>57441</v>
      </c>
      <c r="H5" s="572"/>
      <c r="P5" s="266"/>
    </row>
    <row r="6" spans="1:16" s="238" customFormat="1" ht="24" customHeight="1">
      <c r="A6" s="261" t="s">
        <v>30</v>
      </c>
      <c r="B6" s="569" t="str">
        <f>L22</f>
        <v>27D計時與計件人員酬金</v>
      </c>
      <c r="C6" s="570"/>
      <c r="D6" s="570"/>
      <c r="E6" s="571" t="s">
        <v>52</v>
      </c>
      <c r="F6" s="571"/>
      <c r="G6" s="572">
        <f>作業表!G19</f>
        <v>3178</v>
      </c>
      <c r="H6" s="572"/>
      <c r="I6" s="267"/>
      <c r="P6" s="266"/>
    </row>
    <row r="7" spans="1:16" s="238" customFormat="1" ht="24" customHeight="1">
      <c r="A7" s="265"/>
      <c r="B7" s="588"/>
      <c r="C7" s="571"/>
      <c r="D7" s="571"/>
      <c r="E7" s="571"/>
      <c r="F7" s="571"/>
      <c r="G7" s="589"/>
      <c r="H7" s="589"/>
      <c r="I7" s="267"/>
      <c r="P7" s="268"/>
    </row>
    <row r="8" spans="1:16" s="238" customFormat="1" ht="24" customHeight="1">
      <c r="A8" s="265"/>
      <c r="B8" s="590"/>
      <c r="C8" s="591"/>
      <c r="D8" s="591"/>
      <c r="E8" s="571"/>
      <c r="F8" s="571"/>
      <c r="G8" s="589"/>
      <c r="H8" s="589"/>
      <c r="I8" s="269"/>
      <c r="P8" s="266"/>
    </row>
    <row r="9" spans="1:16" s="238" customFormat="1" ht="24" customHeight="1">
      <c r="A9" s="270"/>
      <c r="B9" s="588"/>
      <c r="C9" s="592"/>
      <c r="D9" s="592"/>
      <c r="E9" s="571"/>
      <c r="F9" s="571"/>
      <c r="G9" s="589"/>
      <c r="H9" s="589"/>
      <c r="P9" s="266"/>
    </row>
    <row r="10" spans="1:16" ht="24" customHeight="1">
      <c r="A10" s="271"/>
      <c r="B10" s="588"/>
      <c r="C10" s="571"/>
      <c r="D10" s="571"/>
      <c r="E10" s="571"/>
      <c r="F10" s="571"/>
      <c r="G10" s="589"/>
      <c r="H10" s="589"/>
      <c r="I10" s="272"/>
      <c r="J10" s="272"/>
      <c r="K10" s="272"/>
      <c r="L10" s="272"/>
      <c r="N10" s="273"/>
      <c r="O10" s="273"/>
      <c r="P10" s="274"/>
    </row>
    <row r="11" spans="1:16" ht="24" customHeight="1">
      <c r="A11" s="271"/>
      <c r="B11" s="588"/>
      <c r="C11" s="571"/>
      <c r="D11" s="571"/>
      <c r="E11" s="571"/>
      <c r="F11" s="571"/>
      <c r="G11" s="589"/>
      <c r="H11" s="589"/>
      <c r="I11" s="272"/>
      <c r="J11" s="272"/>
      <c r="K11" s="272"/>
      <c r="L11" s="272"/>
      <c r="M11" s="272"/>
      <c r="N11" s="273"/>
      <c r="O11" s="273"/>
      <c r="P11" s="274"/>
    </row>
    <row r="12" spans="1:16" ht="24" customHeight="1">
      <c r="A12" s="275"/>
      <c r="B12" s="588"/>
      <c r="C12" s="571"/>
      <c r="D12" s="571"/>
      <c r="E12" s="571"/>
      <c r="F12" s="571"/>
      <c r="G12" s="589"/>
      <c r="H12" s="589"/>
      <c r="I12" s="272"/>
      <c r="J12" s="272"/>
      <c r="K12" s="272"/>
      <c r="L12" s="272"/>
      <c r="M12" s="272"/>
      <c r="N12" s="273"/>
      <c r="O12" s="273"/>
      <c r="P12" s="274"/>
    </row>
    <row r="13" spans="1:16" ht="37.5" customHeight="1">
      <c r="A13" s="275"/>
      <c r="B13" s="588"/>
      <c r="C13" s="571"/>
      <c r="D13" s="571"/>
      <c r="E13" s="571"/>
      <c r="F13" s="571"/>
      <c r="G13" s="589"/>
      <c r="H13" s="589"/>
      <c r="I13" s="596"/>
      <c r="J13" s="548"/>
      <c r="K13" s="548"/>
      <c r="L13" s="548"/>
      <c r="M13" s="548"/>
      <c r="N13" s="548"/>
      <c r="O13" s="548"/>
      <c r="P13" s="597"/>
    </row>
    <row r="14" spans="1:16" ht="29.1" customHeight="1">
      <c r="A14" s="261" t="s">
        <v>28</v>
      </c>
      <c r="B14" s="588"/>
      <c r="C14" s="592"/>
      <c r="D14" s="592"/>
      <c r="E14" s="571"/>
      <c r="F14" s="571"/>
      <c r="G14" s="589"/>
      <c r="H14" s="589"/>
      <c r="I14" s="272"/>
      <c r="J14" s="272"/>
      <c r="K14" s="272"/>
      <c r="L14" s="272"/>
      <c r="M14" s="272"/>
      <c r="N14" s="273"/>
      <c r="O14" s="273"/>
      <c r="P14" s="274"/>
    </row>
    <row r="15" spans="1:16" ht="24" customHeight="1">
      <c r="A15" s="276"/>
      <c r="B15" s="277"/>
      <c r="C15" s="238"/>
      <c r="D15" s="238"/>
      <c r="E15" s="238"/>
      <c r="F15" s="272"/>
      <c r="G15" s="589"/>
      <c r="H15" s="589"/>
      <c r="I15" s="238"/>
      <c r="J15" s="272"/>
      <c r="K15" s="272"/>
      <c r="L15" s="272"/>
      <c r="M15" s="272"/>
      <c r="N15" s="273"/>
      <c r="O15" s="273"/>
      <c r="P15" s="274"/>
    </row>
    <row r="16" spans="1:16" ht="27.6" customHeight="1">
      <c r="A16" s="278"/>
      <c r="B16" s="593" t="s">
        <v>47</v>
      </c>
      <c r="C16" s="594"/>
      <c r="D16" s="594"/>
      <c r="E16" s="594"/>
      <c r="F16" s="595">
        <f>SUM(G5:H15)</f>
        <v>60619</v>
      </c>
      <c r="G16" s="595"/>
      <c r="H16" s="595"/>
      <c r="I16" s="595"/>
      <c r="J16" s="595"/>
      <c r="K16" s="595"/>
      <c r="L16" s="595"/>
      <c r="M16" s="279"/>
      <c r="N16" s="279"/>
      <c r="O16" s="279"/>
      <c r="P16" s="280"/>
    </row>
    <row r="17" spans="1:16" ht="53.25" customHeight="1">
      <c r="A17" s="252" t="s">
        <v>49</v>
      </c>
      <c r="B17" s="598" t="s">
        <v>59</v>
      </c>
      <c r="C17" s="599"/>
      <c r="D17" s="599"/>
      <c r="E17" s="599"/>
      <c r="F17" s="599"/>
      <c r="G17" s="599"/>
      <c r="H17" s="599"/>
      <c r="I17" s="599"/>
      <c r="J17" s="599"/>
      <c r="K17" s="599"/>
      <c r="L17" s="599"/>
      <c r="M17" s="599"/>
      <c r="N17" s="599"/>
      <c r="O17" s="599"/>
      <c r="P17" s="600"/>
    </row>
    <row r="18" spans="1:16" s="238" customFormat="1" ht="27.95" customHeight="1">
      <c r="A18" s="601" t="s">
        <v>27</v>
      </c>
      <c r="B18" s="602" t="s">
        <v>1</v>
      </c>
      <c r="C18" s="603"/>
      <c r="D18" s="633">
        <f>G5</f>
        <v>57441</v>
      </c>
      <c r="E18" s="634"/>
      <c r="F18" s="635"/>
      <c r="G18" s="637"/>
      <c r="H18" s="604" t="s">
        <v>48</v>
      </c>
      <c r="I18" s="605" t="s">
        <v>1</v>
      </c>
      <c r="J18" s="605"/>
      <c r="K18" s="605"/>
      <c r="L18" s="633">
        <f>G6</f>
        <v>3178</v>
      </c>
      <c r="M18" s="634"/>
      <c r="N18" s="634"/>
      <c r="O18" s="635"/>
      <c r="P18" s="636"/>
    </row>
    <row r="19" spans="1:16" s="238" customFormat="1" ht="27.95" customHeight="1">
      <c r="A19" s="601"/>
      <c r="B19" s="602" t="s">
        <v>2</v>
      </c>
      <c r="C19" s="603"/>
      <c r="D19" s="606">
        <f>作業表!H2</f>
        <v>113</v>
      </c>
      <c r="E19" s="607"/>
      <c r="F19" s="608" t="s">
        <v>2</v>
      </c>
      <c r="G19" s="609"/>
      <c r="H19" s="604"/>
      <c r="I19" s="605" t="s">
        <v>15</v>
      </c>
      <c r="J19" s="605"/>
      <c r="K19" s="605"/>
      <c r="L19" s="607"/>
      <c r="M19" s="607"/>
      <c r="N19" s="607"/>
      <c r="O19" s="607"/>
      <c r="P19" s="610"/>
    </row>
    <row r="20" spans="1:16" s="238" customFormat="1" ht="27.95" customHeight="1">
      <c r="A20" s="601"/>
      <c r="B20" s="602" t="s">
        <v>3</v>
      </c>
      <c r="C20" s="603"/>
      <c r="D20" s="606" t="s">
        <v>56</v>
      </c>
      <c r="E20" s="607"/>
      <c r="F20" s="626"/>
      <c r="G20" s="628"/>
      <c r="H20" s="604"/>
      <c r="I20" s="605" t="s">
        <v>16</v>
      </c>
      <c r="J20" s="605"/>
      <c r="K20" s="605"/>
      <c r="L20" s="624" t="s">
        <v>56</v>
      </c>
      <c r="M20" s="625"/>
      <c r="N20" s="625"/>
      <c r="O20" s="626"/>
      <c r="P20" s="627"/>
    </row>
    <row r="21" spans="1:16" s="238" customFormat="1" ht="27.95" customHeight="1">
      <c r="A21" s="601"/>
      <c r="B21" s="602" t="s">
        <v>4</v>
      </c>
      <c r="C21" s="603"/>
      <c r="D21" s="606" t="s">
        <v>54</v>
      </c>
      <c r="E21" s="607"/>
      <c r="F21" s="626"/>
      <c r="G21" s="628"/>
      <c r="H21" s="604"/>
      <c r="I21" s="605" t="s">
        <v>4</v>
      </c>
      <c r="J21" s="605"/>
      <c r="K21" s="605"/>
      <c r="L21" s="624" t="s">
        <v>62</v>
      </c>
      <c r="M21" s="625"/>
      <c r="N21" s="625"/>
      <c r="O21" s="626"/>
      <c r="P21" s="627"/>
    </row>
    <row r="22" spans="1:16" s="238" customFormat="1" ht="27.95" customHeight="1">
      <c r="A22" s="601"/>
      <c r="B22" s="602" t="s">
        <v>5</v>
      </c>
      <c r="C22" s="603"/>
      <c r="D22" s="638" t="s">
        <v>63</v>
      </c>
      <c r="E22" s="639"/>
      <c r="F22" s="640"/>
      <c r="G22" s="641"/>
      <c r="H22" s="604"/>
      <c r="I22" s="605" t="s">
        <v>5</v>
      </c>
      <c r="J22" s="605"/>
      <c r="K22" s="605"/>
      <c r="L22" s="606" t="s">
        <v>194</v>
      </c>
      <c r="M22" s="607"/>
      <c r="N22" s="607"/>
      <c r="O22" s="607"/>
      <c r="P22" s="610"/>
    </row>
    <row r="23" spans="1:16" s="238" customFormat="1" ht="27.95" customHeight="1">
      <c r="A23" s="642" t="s">
        <v>33</v>
      </c>
      <c r="B23" s="607"/>
      <c r="C23" s="607"/>
      <c r="D23" s="607"/>
      <c r="E23" s="607"/>
      <c r="F23" s="643" t="s">
        <v>31</v>
      </c>
      <c r="G23" s="606" t="s">
        <v>32</v>
      </c>
      <c r="H23" s="607"/>
      <c r="I23" s="607"/>
      <c r="J23" s="607"/>
      <c r="K23" s="607"/>
      <c r="L23" s="646"/>
      <c r="M23" s="647" t="s">
        <v>209</v>
      </c>
      <c r="N23" s="647"/>
      <c r="O23" s="647"/>
      <c r="P23" s="648"/>
    </row>
    <row r="24" spans="1:16" s="238" customFormat="1" ht="39.950000000000003" customHeight="1">
      <c r="A24" s="620" t="s">
        <v>34</v>
      </c>
      <c r="B24" s="621"/>
      <c r="C24" s="621"/>
      <c r="D24" s="621"/>
      <c r="E24" s="621"/>
      <c r="F24" s="644"/>
      <c r="G24" s="649"/>
      <c r="H24" s="650"/>
      <c r="I24" s="650"/>
      <c r="J24" s="650"/>
      <c r="K24" s="650"/>
      <c r="L24" s="651"/>
      <c r="M24" s="611"/>
      <c r="N24" s="612"/>
      <c r="O24" s="612"/>
      <c r="P24" s="613"/>
    </row>
    <row r="25" spans="1:16" s="238" customFormat="1" ht="39.950000000000003" customHeight="1">
      <c r="A25" s="620"/>
      <c r="B25" s="621"/>
      <c r="C25" s="621"/>
      <c r="D25" s="621"/>
      <c r="E25" s="621"/>
      <c r="F25" s="644"/>
      <c r="G25" s="652"/>
      <c r="H25" s="653"/>
      <c r="I25" s="653"/>
      <c r="J25" s="653"/>
      <c r="K25" s="653"/>
      <c r="L25" s="654"/>
      <c r="M25" s="614"/>
      <c r="N25" s="615"/>
      <c r="O25" s="615"/>
      <c r="P25" s="616"/>
    </row>
    <row r="26" spans="1:16" ht="39.950000000000003" customHeight="1">
      <c r="A26" s="620" t="s">
        <v>11</v>
      </c>
      <c r="B26" s="621"/>
      <c r="C26" s="621"/>
      <c r="D26" s="621"/>
      <c r="E26" s="621"/>
      <c r="F26" s="644"/>
      <c r="G26" s="652"/>
      <c r="H26" s="653"/>
      <c r="I26" s="653"/>
      <c r="J26" s="653"/>
      <c r="K26" s="653"/>
      <c r="L26" s="654"/>
      <c r="M26" s="614"/>
      <c r="N26" s="615"/>
      <c r="O26" s="615"/>
      <c r="P26" s="616"/>
    </row>
    <row r="27" spans="1:16" ht="39.950000000000003" customHeight="1">
      <c r="A27" s="622"/>
      <c r="B27" s="623"/>
      <c r="C27" s="623"/>
      <c r="D27" s="623"/>
      <c r="E27" s="623"/>
      <c r="F27" s="645"/>
      <c r="G27" s="655"/>
      <c r="H27" s="656"/>
      <c r="I27" s="656"/>
      <c r="J27" s="656"/>
      <c r="K27" s="656"/>
      <c r="L27" s="657"/>
      <c r="M27" s="617"/>
      <c r="N27" s="618"/>
      <c r="O27" s="618"/>
      <c r="P27" s="619"/>
    </row>
    <row r="28" spans="1:16" ht="57" customHeight="1" thickBot="1">
      <c r="A28" s="281"/>
      <c r="B28" s="629"/>
      <c r="C28" s="630"/>
      <c r="D28" s="630"/>
      <c r="E28" s="630"/>
      <c r="F28" s="630"/>
      <c r="G28" s="630"/>
      <c r="H28" s="630"/>
      <c r="I28" s="630"/>
      <c r="J28" s="630"/>
      <c r="K28" s="630"/>
      <c r="L28" s="630"/>
      <c r="M28" s="630"/>
      <c r="N28" s="630"/>
      <c r="O28" s="630"/>
      <c r="P28" s="631"/>
    </row>
    <row r="29" spans="1:16" s="282" customFormat="1" ht="48" customHeight="1">
      <c r="A29" s="632"/>
      <c r="B29" s="632"/>
      <c r="C29" s="632"/>
      <c r="D29" s="632"/>
      <c r="E29" s="632"/>
      <c r="F29" s="632"/>
      <c r="G29" s="632"/>
      <c r="H29" s="632"/>
      <c r="I29" s="632"/>
      <c r="J29" s="632"/>
      <c r="K29" s="632"/>
      <c r="L29" s="632"/>
      <c r="M29" s="632"/>
      <c r="N29" s="632"/>
      <c r="O29" s="632"/>
      <c r="P29" s="632"/>
    </row>
  </sheetData>
  <sheetProtection password="DF9A" sheet="1" formatCells="0" formatColumns="0" formatRows="0"/>
  <mergeCells count="76">
    <mergeCell ref="B6:D6"/>
    <mergeCell ref="E6:F6"/>
    <mergeCell ref="G6:H6"/>
    <mergeCell ref="A1:H1"/>
    <mergeCell ref="I1:P1"/>
    <mergeCell ref="C3:E3"/>
    <mergeCell ref="F3:G3"/>
    <mergeCell ref="I3:L3"/>
    <mergeCell ref="M3:N3"/>
    <mergeCell ref="D4:F4"/>
    <mergeCell ref="G4:P4"/>
    <mergeCell ref="B5:D5"/>
    <mergeCell ref="E5:F5"/>
    <mergeCell ref="G5:H5"/>
    <mergeCell ref="B7:D7"/>
    <mergeCell ref="E7:F7"/>
    <mergeCell ref="G7:H7"/>
    <mergeCell ref="B8:D8"/>
    <mergeCell ref="E8:F8"/>
    <mergeCell ref="G8:H8"/>
    <mergeCell ref="B9:D9"/>
    <mergeCell ref="E9:F9"/>
    <mergeCell ref="G9:H9"/>
    <mergeCell ref="B10:D10"/>
    <mergeCell ref="E10:F10"/>
    <mergeCell ref="G10:H10"/>
    <mergeCell ref="B11:D11"/>
    <mergeCell ref="E11:F11"/>
    <mergeCell ref="G11:H11"/>
    <mergeCell ref="B12:D12"/>
    <mergeCell ref="E12:F12"/>
    <mergeCell ref="G12:H12"/>
    <mergeCell ref="B13:D13"/>
    <mergeCell ref="E13:F13"/>
    <mergeCell ref="G13:H13"/>
    <mergeCell ref="I13:P13"/>
    <mergeCell ref="B14:D14"/>
    <mergeCell ref="E14:F14"/>
    <mergeCell ref="G14:H14"/>
    <mergeCell ref="A18:A22"/>
    <mergeCell ref="B18:C18"/>
    <mergeCell ref="D18:G18"/>
    <mergeCell ref="H18:H22"/>
    <mergeCell ref="I18:K18"/>
    <mergeCell ref="B20:C20"/>
    <mergeCell ref="D20:G20"/>
    <mergeCell ref="I20:K20"/>
    <mergeCell ref="B21:C21"/>
    <mergeCell ref="D21:G21"/>
    <mergeCell ref="I21:K21"/>
    <mergeCell ref="L20:P20"/>
    <mergeCell ref="G15:H15"/>
    <mergeCell ref="B16:E16"/>
    <mergeCell ref="F16:L16"/>
    <mergeCell ref="B17:P17"/>
    <mergeCell ref="L18:P18"/>
    <mergeCell ref="B19:C19"/>
    <mergeCell ref="D19:E19"/>
    <mergeCell ref="F19:G19"/>
    <mergeCell ref="I19:K19"/>
    <mergeCell ref="L19:P19"/>
    <mergeCell ref="L21:P21"/>
    <mergeCell ref="B22:C22"/>
    <mergeCell ref="D22:G22"/>
    <mergeCell ref="I22:K22"/>
    <mergeCell ref="L22:P22"/>
    <mergeCell ref="B28:P28"/>
    <mergeCell ref="A29:P29"/>
    <mergeCell ref="A23:E23"/>
    <mergeCell ref="F23:F27"/>
    <mergeCell ref="G23:L23"/>
    <mergeCell ref="M23:P23"/>
    <mergeCell ref="A24:E25"/>
    <mergeCell ref="G24:L27"/>
    <mergeCell ref="M24:P27"/>
    <mergeCell ref="A26:E27"/>
  </mergeCells>
  <phoneticPr fontId="3" type="noConversion"/>
  <printOptions horizontalCentered="1" verticalCentered="1"/>
  <pageMargins left="0.35433070866141736" right="0.35433070866141736" top="0.19685039370078741" bottom="0.23622047244094491" header="0.31496062992125984" footer="0.27559055118110237"/>
  <pageSetup paperSize="9" scale="9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4"/>
  </sheetPr>
  <dimension ref="A1:P151"/>
  <sheetViews>
    <sheetView showZeros="0" view="pageBreakPreview" zoomScaleNormal="80" zoomScaleSheetLayoutView="100" workbookViewId="0">
      <selection activeCell="G34" sqref="G34:H34"/>
    </sheetView>
  </sheetViews>
  <sheetFormatPr defaultColWidth="9" defaultRowHeight="16.5"/>
  <cols>
    <col min="1" max="1" width="5.125" style="228" customWidth="1"/>
    <col min="2" max="2" width="6.125" style="228" customWidth="1"/>
    <col min="3" max="3" width="4.625" style="227" customWidth="1"/>
    <col min="4" max="4" width="4.875" style="227" customWidth="1"/>
    <col min="5" max="5" width="6.125" style="227" customWidth="1"/>
    <col min="6" max="6" width="6.375" style="227" customWidth="1"/>
    <col min="7" max="7" width="4.875" style="227" customWidth="1"/>
    <col min="8" max="8" width="6.875" style="227" customWidth="1"/>
    <col min="9" max="9" width="17.5" style="227" customWidth="1"/>
    <col min="10" max="11" width="1.5" style="227" customWidth="1"/>
    <col min="12" max="12" width="3.125" style="227" customWidth="1"/>
    <col min="13" max="13" width="7.375" style="227" customWidth="1"/>
    <col min="14" max="14" width="9.125" style="227" customWidth="1"/>
    <col min="15" max="15" width="11" style="227" customWidth="1"/>
    <col min="16" max="16" width="11.125" style="227" customWidth="1"/>
    <col min="17" max="16384" width="9" style="227"/>
  </cols>
  <sheetData>
    <row r="1" spans="1:16" ht="24.6" customHeight="1">
      <c r="A1" s="818" t="str">
        <f>'健保-請撥 '!$A$1</f>
        <v>彰化縣彰化市民生國民小學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  <c r="N1" s="818"/>
      <c r="O1" s="818"/>
      <c r="P1" s="818"/>
    </row>
    <row r="2" spans="1:16" ht="28.35" customHeight="1">
      <c r="A2" s="819" t="s">
        <v>161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819"/>
      <c r="N2" s="819"/>
      <c r="O2" s="819"/>
      <c r="P2" s="819"/>
    </row>
    <row r="3" spans="1:16" s="232" customFormat="1" ht="28.5" thickBot="1">
      <c r="A3" s="750" t="s">
        <v>6</v>
      </c>
      <c r="B3" s="750"/>
      <c r="C3" s="750"/>
      <c r="D3" s="848">
        <f>作業表!H2</f>
        <v>113</v>
      </c>
      <c r="E3" s="848"/>
      <c r="F3" s="229"/>
      <c r="G3" s="229"/>
      <c r="H3" s="229"/>
      <c r="I3" s="230"/>
      <c r="J3" s="231"/>
      <c r="K3" s="231"/>
      <c r="L3" s="231"/>
      <c r="M3" s="231"/>
      <c r="N3" s="231"/>
      <c r="O3" s="231"/>
      <c r="P3" s="231"/>
    </row>
    <row r="4" spans="1:16" s="238" customFormat="1" ht="30.6" customHeight="1">
      <c r="A4" s="233" t="s">
        <v>13</v>
      </c>
      <c r="B4" s="234" t="s">
        <v>38</v>
      </c>
      <c r="C4" s="575" t="s">
        <v>46</v>
      </c>
      <c r="D4" s="576"/>
      <c r="E4" s="575"/>
      <c r="F4" s="577" t="s">
        <v>26</v>
      </c>
      <c r="G4" s="578"/>
      <c r="H4" s="235"/>
      <c r="I4" s="834">
        <f ca="1">TODAY()</f>
        <v>45579</v>
      </c>
      <c r="J4" s="834"/>
      <c r="K4" s="834"/>
      <c r="L4" s="835"/>
      <c r="M4" s="581" t="s">
        <v>14</v>
      </c>
      <c r="N4" s="582"/>
      <c r="O4" s="236"/>
      <c r="P4" s="237"/>
    </row>
    <row r="5" spans="1:16" s="238" customFormat="1" ht="27.95" customHeight="1">
      <c r="A5" s="239" t="s">
        <v>29</v>
      </c>
      <c r="B5" s="240"/>
      <c r="C5" s="241" t="s">
        <v>60</v>
      </c>
      <c r="D5" s="583" t="str">
        <f>作業表!H2&amp;作業表!I2&amp;作業表!J2&amp;作業表!K2</f>
        <v>113年8月</v>
      </c>
      <c r="E5" s="583"/>
      <c r="F5" s="583"/>
      <c r="G5" s="668" t="s">
        <v>201</v>
      </c>
      <c r="H5" s="668"/>
      <c r="I5" s="668"/>
      <c r="J5" s="668"/>
      <c r="K5" s="668"/>
      <c r="L5" s="668"/>
      <c r="M5" s="668"/>
      <c r="N5" s="668"/>
      <c r="O5" s="668"/>
      <c r="P5" s="833"/>
    </row>
    <row r="6" spans="1:16" s="238" customFormat="1" ht="27.95" customHeight="1" thickBot="1">
      <c r="A6" s="242"/>
      <c r="B6" s="243"/>
      <c r="C6" s="244"/>
      <c r="D6" s="245" t="s">
        <v>160</v>
      </c>
      <c r="E6" s="849">
        <f>作業表!G37</f>
        <v>110783</v>
      </c>
      <c r="F6" s="849"/>
      <c r="G6" s="849"/>
      <c r="H6" s="849"/>
      <c r="I6" s="849"/>
      <c r="J6" s="200"/>
      <c r="K6" s="200"/>
      <c r="L6" s="200"/>
      <c r="M6" s="200"/>
      <c r="N6" s="200"/>
      <c r="O6" s="200"/>
      <c r="P6" s="201"/>
    </row>
    <row r="7" spans="1:16" ht="9" customHeight="1" thickBot="1">
      <c r="A7" s="632"/>
      <c r="B7" s="632"/>
      <c r="C7" s="632"/>
      <c r="D7" s="632"/>
      <c r="E7" s="632"/>
      <c r="F7" s="632"/>
      <c r="G7" s="632"/>
      <c r="H7" s="632"/>
      <c r="I7" s="632"/>
      <c r="J7" s="632"/>
      <c r="K7" s="632"/>
      <c r="L7" s="632"/>
      <c r="M7" s="632"/>
      <c r="N7" s="632"/>
      <c r="O7" s="632"/>
      <c r="P7" s="632"/>
    </row>
    <row r="8" spans="1:16" ht="26.1" customHeight="1" thickBot="1">
      <c r="A8" s="797" t="s">
        <v>7</v>
      </c>
      <c r="B8" s="798"/>
      <c r="C8" s="798"/>
      <c r="D8" s="798"/>
      <c r="E8" s="798"/>
      <c r="F8" s="246"/>
      <c r="G8" s="246"/>
      <c r="H8" s="246"/>
      <c r="I8" s="246"/>
      <c r="J8" s="799" t="s">
        <v>18</v>
      </c>
      <c r="K8" s="799"/>
      <c r="L8" s="799"/>
      <c r="M8" s="799"/>
      <c r="N8" s="799"/>
      <c r="O8" s="247"/>
      <c r="P8" s="248" t="s">
        <v>50</v>
      </c>
    </row>
    <row r="9" spans="1:16" s="238" customFormat="1" ht="18" customHeight="1">
      <c r="A9" s="762" t="s">
        <v>9</v>
      </c>
      <c r="B9" s="763"/>
      <c r="C9" s="763"/>
      <c r="D9" s="764"/>
      <c r="E9" s="768" t="s">
        <v>206</v>
      </c>
      <c r="F9" s="763"/>
      <c r="G9" s="763"/>
      <c r="H9" s="764"/>
      <c r="I9" s="770" t="s">
        <v>207</v>
      </c>
      <c r="J9" s="770"/>
      <c r="K9" s="770"/>
      <c r="L9" s="770"/>
      <c r="M9" s="770"/>
      <c r="N9" s="854" t="s">
        <v>44</v>
      </c>
      <c r="O9" s="855"/>
      <c r="P9" s="856"/>
    </row>
    <row r="10" spans="1:16" s="238" customFormat="1" ht="18" customHeight="1" thickBot="1">
      <c r="A10" s="765"/>
      <c r="B10" s="766"/>
      <c r="C10" s="766"/>
      <c r="D10" s="767"/>
      <c r="E10" s="769"/>
      <c r="F10" s="766"/>
      <c r="G10" s="766"/>
      <c r="H10" s="767"/>
      <c r="I10" s="771"/>
      <c r="J10" s="771"/>
      <c r="K10" s="771"/>
      <c r="L10" s="771"/>
      <c r="M10" s="771"/>
      <c r="N10" s="857"/>
      <c r="O10" s="858"/>
      <c r="P10" s="859"/>
    </row>
    <row r="11" spans="1:16">
      <c r="A11" s="778" t="s">
        <v>10</v>
      </c>
      <c r="B11" s="779"/>
      <c r="C11" s="779"/>
      <c r="D11" s="780"/>
      <c r="E11" s="781"/>
      <c r="F11" s="781"/>
      <c r="G11" s="781"/>
      <c r="H11" s="781"/>
      <c r="I11" s="784"/>
      <c r="J11" s="784"/>
      <c r="K11" s="784"/>
      <c r="L11" s="784"/>
      <c r="M11" s="784"/>
      <c r="N11" s="784"/>
      <c r="O11" s="787"/>
      <c r="P11" s="788"/>
    </row>
    <row r="12" spans="1:16" ht="31.35" customHeight="1">
      <c r="A12" s="793"/>
      <c r="B12" s="750"/>
      <c r="C12" s="750"/>
      <c r="D12" s="794"/>
      <c r="E12" s="782"/>
      <c r="F12" s="782"/>
      <c r="G12" s="782"/>
      <c r="H12" s="782"/>
      <c r="I12" s="785"/>
      <c r="J12" s="785"/>
      <c r="K12" s="785"/>
      <c r="L12" s="785"/>
      <c r="M12" s="785"/>
      <c r="N12" s="785"/>
      <c r="O12" s="789"/>
      <c r="P12" s="790"/>
    </row>
    <row r="13" spans="1:16">
      <c r="A13" s="795" t="s">
        <v>11</v>
      </c>
      <c r="B13" s="632"/>
      <c r="C13" s="632"/>
      <c r="D13" s="796"/>
      <c r="E13" s="782"/>
      <c r="F13" s="782"/>
      <c r="G13" s="782"/>
      <c r="H13" s="782"/>
      <c r="I13" s="785"/>
      <c r="J13" s="785"/>
      <c r="K13" s="785"/>
      <c r="L13" s="785"/>
      <c r="M13" s="785"/>
      <c r="N13" s="785"/>
      <c r="O13" s="789"/>
      <c r="P13" s="790"/>
    </row>
    <row r="14" spans="1:16" ht="31.35" customHeight="1" thickBot="1">
      <c r="A14" s="765" t="s">
        <v>12</v>
      </c>
      <c r="B14" s="766"/>
      <c r="C14" s="766"/>
      <c r="D14" s="767"/>
      <c r="E14" s="783"/>
      <c r="F14" s="783"/>
      <c r="G14" s="783"/>
      <c r="H14" s="783"/>
      <c r="I14" s="786"/>
      <c r="J14" s="786"/>
      <c r="K14" s="786"/>
      <c r="L14" s="786"/>
      <c r="M14" s="786"/>
      <c r="N14" s="786"/>
      <c r="O14" s="791"/>
      <c r="P14" s="792"/>
    </row>
    <row r="15" spans="1:16" ht="25.35" customHeight="1">
      <c r="A15" s="739" t="s">
        <v>42</v>
      </c>
      <c r="B15" s="739"/>
      <c r="C15" s="739"/>
      <c r="D15" s="739"/>
      <c r="E15" s="739"/>
      <c r="F15" s="739"/>
      <c r="G15" s="739"/>
      <c r="H15" s="739"/>
      <c r="I15" s="739"/>
      <c r="J15" s="739"/>
      <c r="K15" s="739"/>
      <c r="L15" s="739"/>
      <c r="M15" s="739"/>
      <c r="N15" s="739"/>
      <c r="O15" s="739"/>
      <c r="P15" s="739"/>
    </row>
    <row r="16" spans="1:16" ht="18.600000000000001" customHeight="1">
      <c r="A16" s="741" t="s">
        <v>0</v>
      </c>
      <c r="B16" s="741"/>
      <c r="C16" s="741"/>
      <c r="D16" s="741"/>
      <c r="E16" s="741"/>
      <c r="F16" s="741"/>
      <c r="G16" s="741"/>
      <c r="H16" s="741"/>
      <c r="I16" s="741"/>
      <c r="J16" s="741"/>
      <c r="K16" s="741"/>
      <c r="L16" s="741"/>
      <c r="M16" s="741"/>
      <c r="N16" s="741"/>
      <c r="O16" s="741"/>
      <c r="P16" s="741"/>
    </row>
    <row r="17" spans="1:16" ht="8.4499999999999993" customHeight="1" thickBot="1">
      <c r="E17" s="250"/>
      <c r="F17" s="250"/>
      <c r="G17" s="250"/>
      <c r="H17" s="250"/>
      <c r="I17" s="250"/>
      <c r="J17" s="250"/>
      <c r="K17" s="249"/>
      <c r="L17" s="249"/>
      <c r="M17" s="249"/>
      <c r="N17" s="250"/>
      <c r="O17" s="860"/>
      <c r="P17" s="860"/>
    </row>
    <row r="18" spans="1:16" ht="24" customHeight="1">
      <c r="A18" s="743" t="s">
        <v>35</v>
      </c>
      <c r="B18" s="744"/>
      <c r="C18" s="847" t="str">
        <f>$D$5</f>
        <v>113年8月</v>
      </c>
      <c r="D18" s="847"/>
      <c r="E18" s="847"/>
      <c r="F18" s="805" t="s">
        <v>199</v>
      </c>
      <c r="G18" s="805"/>
      <c r="H18" s="805"/>
      <c r="I18" s="843">
        <f>G37</f>
        <v>110783</v>
      </c>
      <c r="J18" s="843"/>
      <c r="K18" s="843"/>
      <c r="L18" s="843"/>
      <c r="M18" s="843"/>
      <c r="N18" s="843"/>
      <c r="O18" s="843"/>
      <c r="P18" s="844"/>
    </row>
    <row r="19" spans="1:16" ht="24" customHeight="1">
      <c r="A19" s="749" t="s">
        <v>41</v>
      </c>
      <c r="B19" s="726"/>
      <c r="C19" s="750"/>
      <c r="D19" s="750"/>
      <c r="E19" s="750"/>
      <c r="F19" s="727"/>
      <c r="G19" s="751" t="s">
        <v>36</v>
      </c>
      <c r="H19" s="751"/>
      <c r="I19" s="751" t="s">
        <v>40</v>
      </c>
      <c r="J19" s="751"/>
      <c r="K19" s="751"/>
      <c r="L19" s="751"/>
      <c r="M19" s="737" t="s">
        <v>39</v>
      </c>
      <c r="N19" s="752"/>
      <c r="O19" s="752"/>
      <c r="P19" s="753"/>
    </row>
    <row r="20" spans="1:16" ht="31.5" customHeight="1">
      <c r="A20" s="251" t="s">
        <v>24</v>
      </c>
      <c r="B20" s="757" t="s">
        <v>25</v>
      </c>
      <c r="C20" s="758"/>
      <c r="D20" s="759" t="s">
        <v>51</v>
      </c>
      <c r="E20" s="760"/>
      <c r="F20" s="761"/>
      <c r="G20" s="751"/>
      <c r="H20" s="751"/>
      <c r="I20" s="751"/>
      <c r="J20" s="751"/>
      <c r="K20" s="751"/>
      <c r="L20" s="751"/>
      <c r="M20" s="754"/>
      <c r="N20" s="755"/>
      <c r="O20" s="755"/>
      <c r="P20" s="756"/>
    </row>
    <row r="21" spans="1:16" ht="30" customHeight="1">
      <c r="A21" s="252"/>
      <c r="B21" s="850" t="s">
        <v>55</v>
      </c>
      <c r="C21" s="850"/>
      <c r="D21" s="853" t="str">
        <f>F18</f>
        <v>健保費</v>
      </c>
      <c r="E21" s="853"/>
      <c r="F21" s="853"/>
      <c r="G21" s="851">
        <f>作業表!H20+作業表!H35</f>
        <v>36371</v>
      </c>
      <c r="H21" s="852"/>
      <c r="I21" s="826" t="s">
        <v>196</v>
      </c>
      <c r="J21" s="826"/>
      <c r="K21" s="826"/>
      <c r="L21" s="826"/>
      <c r="M21" s="712"/>
      <c r="N21" s="720"/>
      <c r="O21" s="720"/>
      <c r="P21" s="721"/>
    </row>
    <row r="22" spans="1:16" ht="30" customHeight="1">
      <c r="A22" s="252"/>
      <c r="B22" s="827" t="s">
        <v>55</v>
      </c>
      <c r="C22" s="828"/>
      <c r="D22" s="824" t="str">
        <f>F18</f>
        <v>健保費</v>
      </c>
      <c r="E22" s="825"/>
      <c r="F22" s="825"/>
      <c r="G22" s="836">
        <f>作業表!G20</f>
        <v>60619</v>
      </c>
      <c r="H22" s="837"/>
      <c r="I22" s="842" t="s">
        <v>197</v>
      </c>
      <c r="J22" s="842"/>
      <c r="K22" s="842"/>
      <c r="L22" s="842"/>
      <c r="M22" s="722"/>
      <c r="N22" s="723"/>
      <c r="O22" s="723"/>
      <c r="P22" s="724"/>
    </row>
    <row r="23" spans="1:16" ht="30" customHeight="1">
      <c r="A23" s="252"/>
      <c r="B23" s="827" t="s">
        <v>53</v>
      </c>
      <c r="C23" s="828"/>
      <c r="D23" s="824" t="str">
        <f>作業表!C21</f>
        <v>專任輔導</v>
      </c>
      <c r="E23" s="825"/>
      <c r="F23" s="825"/>
      <c r="G23" s="836">
        <f>作業表!G21</f>
        <v>0</v>
      </c>
      <c r="H23" s="837"/>
      <c r="I23" s="826" t="s">
        <v>208</v>
      </c>
      <c r="J23" s="826"/>
      <c r="K23" s="826"/>
      <c r="L23" s="826"/>
      <c r="M23" s="722"/>
      <c r="N23" s="723"/>
      <c r="O23" s="723"/>
      <c r="P23" s="724"/>
    </row>
    <row r="24" spans="1:16" ht="30" customHeight="1">
      <c r="A24" s="252"/>
      <c r="B24" s="827" t="s">
        <v>53</v>
      </c>
      <c r="C24" s="828"/>
      <c r="D24" s="824" t="str">
        <f>作業表!C22</f>
        <v>代理專輔</v>
      </c>
      <c r="E24" s="825"/>
      <c r="F24" s="825"/>
      <c r="G24" s="836">
        <f>作業表!G22</f>
        <v>2032</v>
      </c>
      <c r="H24" s="837"/>
      <c r="I24" s="826" t="s">
        <v>208</v>
      </c>
      <c r="J24" s="826"/>
      <c r="K24" s="826"/>
      <c r="L24" s="826"/>
      <c r="M24" s="722"/>
      <c r="N24" s="723"/>
      <c r="O24" s="723"/>
      <c r="P24" s="724"/>
    </row>
    <row r="25" spans="1:16" ht="30" customHeight="1">
      <c r="A25" s="252"/>
      <c r="B25" s="829" t="s">
        <v>53</v>
      </c>
      <c r="C25" s="829"/>
      <c r="D25" s="824" t="str">
        <f>作業表!C23</f>
        <v>英資中心</v>
      </c>
      <c r="E25" s="825"/>
      <c r="F25" s="825"/>
      <c r="G25" s="836">
        <f>作業表!G23</f>
        <v>6096</v>
      </c>
      <c r="H25" s="837"/>
      <c r="I25" s="826" t="s">
        <v>208</v>
      </c>
      <c r="J25" s="826"/>
      <c r="K25" s="826"/>
      <c r="L25" s="826"/>
      <c r="M25" s="238"/>
      <c r="N25" s="253"/>
      <c r="O25" s="253"/>
      <c r="P25" s="254"/>
    </row>
    <row r="26" spans="1:16" ht="30" customHeight="1">
      <c r="A26" s="252"/>
      <c r="B26" s="829" t="s">
        <v>53</v>
      </c>
      <c r="C26" s="829"/>
      <c r="D26" s="824" t="str">
        <f>作業表!C24</f>
        <v>體操教練</v>
      </c>
      <c r="E26" s="825"/>
      <c r="F26" s="825"/>
      <c r="G26" s="836">
        <f>作業表!G24</f>
        <v>2797</v>
      </c>
      <c r="H26" s="837"/>
      <c r="I26" s="826" t="s">
        <v>208</v>
      </c>
      <c r="J26" s="826"/>
      <c r="K26" s="826"/>
      <c r="L26" s="826"/>
      <c r="N26" s="253"/>
      <c r="O26" s="253"/>
      <c r="P26" s="254"/>
    </row>
    <row r="27" spans="1:16" ht="30" customHeight="1">
      <c r="A27" s="252"/>
      <c r="B27" s="829" t="s">
        <v>53</v>
      </c>
      <c r="C27" s="829"/>
      <c r="D27" s="824" t="str">
        <f>作業表!C25</f>
        <v>特教助理</v>
      </c>
      <c r="E27" s="825"/>
      <c r="F27" s="825"/>
      <c r="G27" s="836">
        <f>作業表!G25</f>
        <v>1539</v>
      </c>
      <c r="H27" s="837"/>
      <c r="I27" s="826" t="s">
        <v>208</v>
      </c>
      <c r="J27" s="826"/>
      <c r="K27" s="826"/>
      <c r="L27" s="826"/>
      <c r="M27" s="255"/>
      <c r="N27" s="253"/>
      <c r="O27" s="253"/>
      <c r="P27" s="254"/>
    </row>
    <row r="28" spans="1:16" ht="30" customHeight="1">
      <c r="A28" s="252"/>
      <c r="B28" s="829" t="s">
        <v>53</v>
      </c>
      <c r="C28" s="829"/>
      <c r="D28" s="824" t="str">
        <f>作業表!C26</f>
        <v>校安人員</v>
      </c>
      <c r="E28" s="825"/>
      <c r="F28" s="825"/>
      <c r="G28" s="836">
        <f>作業表!G26</f>
        <v>1329</v>
      </c>
      <c r="H28" s="837"/>
      <c r="I28" s="826" t="s">
        <v>208</v>
      </c>
      <c r="J28" s="826"/>
      <c r="K28" s="826"/>
      <c r="L28" s="826"/>
      <c r="M28" s="255"/>
      <c r="N28" s="253"/>
      <c r="O28" s="253"/>
      <c r="P28" s="254"/>
    </row>
    <row r="29" spans="1:16" ht="30" customHeight="1">
      <c r="A29" s="252"/>
      <c r="B29" s="829" t="s">
        <v>53</v>
      </c>
      <c r="C29" s="829"/>
      <c r="D29" s="824" t="str">
        <f>作業表!C28</f>
        <v>大專生暑期營隊</v>
      </c>
      <c r="E29" s="825"/>
      <c r="F29" s="825"/>
      <c r="G29" s="836">
        <f>作業表!G28</f>
        <v>0</v>
      </c>
      <c r="H29" s="837"/>
      <c r="I29" s="826" t="s">
        <v>208</v>
      </c>
      <c r="J29" s="826"/>
      <c r="K29" s="826"/>
      <c r="L29" s="826"/>
      <c r="M29" s="255"/>
      <c r="N29" s="253"/>
      <c r="O29" s="253"/>
      <c r="P29" s="254"/>
    </row>
    <row r="30" spans="1:16" ht="30" customHeight="1">
      <c r="A30" s="252"/>
      <c r="B30" s="829" t="s">
        <v>53</v>
      </c>
      <c r="C30" s="829"/>
      <c r="D30" s="824">
        <f>作業表!C29</f>
        <v>0</v>
      </c>
      <c r="E30" s="825"/>
      <c r="F30" s="825"/>
      <c r="G30" s="836">
        <f>作業表!G29</f>
        <v>0</v>
      </c>
      <c r="H30" s="837"/>
      <c r="I30" s="826" t="s">
        <v>208</v>
      </c>
      <c r="J30" s="826"/>
      <c r="K30" s="826"/>
      <c r="L30" s="826"/>
      <c r="M30" s="255"/>
      <c r="N30" s="253"/>
      <c r="O30" s="253"/>
      <c r="P30" s="254"/>
    </row>
    <row r="31" spans="1:16" ht="30" customHeight="1">
      <c r="A31" s="252"/>
      <c r="B31" s="829" t="s">
        <v>53</v>
      </c>
      <c r="C31" s="829"/>
      <c r="D31" s="824">
        <f>作業表!C30</f>
        <v>0</v>
      </c>
      <c r="E31" s="825"/>
      <c r="F31" s="825"/>
      <c r="G31" s="836">
        <f>作業表!G30</f>
        <v>0</v>
      </c>
      <c r="H31" s="837"/>
      <c r="I31" s="826" t="s">
        <v>208</v>
      </c>
      <c r="J31" s="826"/>
      <c r="K31" s="826"/>
      <c r="L31" s="826"/>
      <c r="M31" s="255"/>
      <c r="N31" s="253"/>
      <c r="O31" s="253"/>
      <c r="P31" s="254"/>
    </row>
    <row r="32" spans="1:16" ht="30" customHeight="1">
      <c r="A32" s="252"/>
      <c r="B32" s="829" t="s">
        <v>53</v>
      </c>
      <c r="C32" s="829"/>
      <c r="D32" s="824">
        <f>作業表!C31</f>
        <v>0</v>
      </c>
      <c r="E32" s="825"/>
      <c r="F32" s="825"/>
      <c r="G32" s="836">
        <f>作業表!G31</f>
        <v>0</v>
      </c>
      <c r="H32" s="837"/>
      <c r="I32" s="826" t="s">
        <v>208</v>
      </c>
      <c r="J32" s="826"/>
      <c r="K32" s="826"/>
      <c r="L32" s="826"/>
      <c r="M32" s="255"/>
      <c r="N32" s="253"/>
      <c r="O32" s="253"/>
      <c r="P32" s="254"/>
    </row>
    <row r="33" spans="1:16" ht="30" customHeight="1">
      <c r="A33" s="252"/>
      <c r="B33" s="829" t="s">
        <v>53</v>
      </c>
      <c r="C33" s="829"/>
      <c r="D33" s="824">
        <f>作業表!C32</f>
        <v>0</v>
      </c>
      <c r="E33" s="825"/>
      <c r="F33" s="825"/>
      <c r="G33" s="836">
        <f>作業表!G32</f>
        <v>0</v>
      </c>
      <c r="H33" s="837"/>
      <c r="I33" s="826" t="s">
        <v>208</v>
      </c>
      <c r="J33" s="826"/>
      <c r="K33" s="826"/>
      <c r="L33" s="826"/>
      <c r="M33" s="255"/>
      <c r="N33" s="253"/>
      <c r="O33" s="253"/>
      <c r="P33" s="254"/>
    </row>
    <row r="34" spans="1:16" ht="30" customHeight="1">
      <c r="A34" s="252"/>
      <c r="B34" s="829" t="s">
        <v>53</v>
      </c>
      <c r="C34" s="829"/>
      <c r="D34" s="824">
        <f>作業表!C33</f>
        <v>0</v>
      </c>
      <c r="E34" s="825"/>
      <c r="F34" s="825"/>
      <c r="G34" s="836">
        <f>作業表!G33</f>
        <v>0</v>
      </c>
      <c r="H34" s="837"/>
      <c r="I34" s="826" t="s">
        <v>208</v>
      </c>
      <c r="J34" s="826"/>
      <c r="K34" s="826"/>
      <c r="L34" s="826"/>
      <c r="M34" s="255"/>
      <c r="N34" s="253"/>
      <c r="O34" s="253"/>
      <c r="P34" s="254"/>
    </row>
    <row r="35" spans="1:16" ht="30" hidden="1" customHeight="1">
      <c r="A35" s="252"/>
      <c r="B35" s="829" t="s">
        <v>53</v>
      </c>
      <c r="C35" s="829"/>
      <c r="D35" s="838"/>
      <c r="E35" s="839"/>
      <c r="F35" s="839"/>
      <c r="G35" s="840"/>
      <c r="H35" s="841"/>
      <c r="I35" s="826" t="s">
        <v>208</v>
      </c>
      <c r="J35" s="826"/>
      <c r="K35" s="826"/>
      <c r="L35" s="826"/>
      <c r="M35" s="255"/>
      <c r="N35" s="253"/>
      <c r="O35" s="253"/>
      <c r="P35" s="254"/>
    </row>
    <row r="36" spans="1:16" ht="30" hidden="1" customHeight="1">
      <c r="A36" s="252"/>
      <c r="B36" s="829" t="s">
        <v>53</v>
      </c>
      <c r="C36" s="829"/>
      <c r="D36" s="838"/>
      <c r="E36" s="839"/>
      <c r="F36" s="839"/>
      <c r="G36" s="840"/>
      <c r="H36" s="841"/>
      <c r="I36" s="826" t="s">
        <v>208</v>
      </c>
      <c r="J36" s="826"/>
      <c r="K36" s="826"/>
      <c r="L36" s="826"/>
      <c r="M36" s="255"/>
      <c r="N36" s="253"/>
      <c r="O36" s="253"/>
      <c r="P36" s="254"/>
    </row>
    <row r="37" spans="1:16" ht="30" customHeight="1" thickBot="1">
      <c r="A37" s="658" t="s">
        <v>37</v>
      </c>
      <c r="B37" s="659"/>
      <c r="C37" s="659"/>
      <c r="D37" s="659"/>
      <c r="E37" s="659"/>
      <c r="F37" s="659"/>
      <c r="G37" s="845">
        <f>SUM(G21:H36)</f>
        <v>110783</v>
      </c>
      <c r="H37" s="846"/>
      <c r="I37" s="662"/>
      <c r="J37" s="663"/>
      <c r="K37" s="663"/>
      <c r="L37" s="664"/>
      <c r="M37" s="256"/>
      <c r="N37" s="257"/>
      <c r="O37" s="257"/>
      <c r="P37" s="258"/>
    </row>
    <row r="38" spans="1:16">
      <c r="A38" s="259"/>
      <c r="B38" s="259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</row>
    <row r="39" spans="1:16">
      <c r="A39" s="259"/>
      <c r="B39" s="259"/>
      <c r="C39" s="260"/>
      <c r="D39" s="260"/>
      <c r="E39" s="260"/>
      <c r="F39" s="260"/>
      <c r="N39" s="260"/>
      <c r="P39" s="260"/>
    </row>
    <row r="40" spans="1:16" hidden="1"/>
    <row r="41" spans="1:16" ht="24.6" hidden="1" customHeight="1">
      <c r="A41" s="818" t="e">
        <f>#REF!</f>
        <v>#REF!</v>
      </c>
      <c r="B41" s="818"/>
      <c r="C41" s="818"/>
      <c r="D41" s="818"/>
      <c r="E41" s="818"/>
      <c r="F41" s="818"/>
      <c r="G41" s="818"/>
      <c r="H41" s="818"/>
      <c r="I41" s="818"/>
      <c r="J41" s="818"/>
      <c r="K41" s="818"/>
      <c r="L41" s="818"/>
      <c r="M41" s="818"/>
      <c r="N41" s="818"/>
      <c r="O41" s="818"/>
      <c r="P41" s="818"/>
    </row>
    <row r="42" spans="1:16" ht="28.35" hidden="1" customHeight="1">
      <c r="A42" s="819" t="s">
        <v>17</v>
      </c>
      <c r="B42" s="819"/>
      <c r="C42" s="819"/>
      <c r="D42" s="819"/>
      <c r="E42" s="819"/>
      <c r="F42" s="819"/>
      <c r="G42" s="819"/>
      <c r="H42" s="819"/>
      <c r="I42" s="819"/>
      <c r="J42" s="819"/>
      <c r="K42" s="819"/>
      <c r="L42" s="819"/>
      <c r="M42" s="819"/>
      <c r="N42" s="819"/>
      <c r="O42" s="819"/>
      <c r="P42" s="819"/>
    </row>
    <row r="43" spans="1:16" ht="20.100000000000001" hidden="1" customHeight="1">
      <c r="A43" s="750" t="s">
        <v>6</v>
      </c>
      <c r="B43" s="750"/>
      <c r="C43" s="750"/>
      <c r="D43" s="820" t="s">
        <v>122</v>
      </c>
      <c r="E43" s="820"/>
      <c r="F43" s="821"/>
      <c r="G43" s="821"/>
      <c r="H43" s="821"/>
      <c r="I43" s="821"/>
      <c r="J43" s="821"/>
      <c r="K43" s="821"/>
      <c r="L43" s="821"/>
      <c r="M43" s="821"/>
      <c r="N43" s="821"/>
      <c r="O43" s="821"/>
      <c r="P43" s="821"/>
    </row>
    <row r="44" spans="1:16" ht="26.1" hidden="1" customHeight="1">
      <c r="A44" s="797" t="s">
        <v>7</v>
      </c>
      <c r="B44" s="798"/>
      <c r="C44" s="798"/>
      <c r="D44" s="798"/>
      <c r="E44" s="798"/>
      <c r="F44" s="246"/>
      <c r="G44" s="246"/>
      <c r="H44" s="246"/>
      <c r="I44" s="246"/>
      <c r="J44" s="799" t="s">
        <v>18</v>
      </c>
      <c r="K44" s="799"/>
      <c r="L44" s="799"/>
      <c r="M44" s="799"/>
      <c r="N44" s="799"/>
      <c r="O44" s="247"/>
      <c r="P44" s="248" t="s">
        <v>50</v>
      </c>
    </row>
    <row r="45" spans="1:16" s="238" customFormat="1" ht="30" hidden="1" customHeight="1">
      <c r="A45" s="800" t="s">
        <v>19</v>
      </c>
      <c r="B45" s="770"/>
      <c r="C45" s="770"/>
      <c r="D45" s="803" t="s">
        <v>8</v>
      </c>
      <c r="E45" s="804"/>
      <c r="F45" s="804"/>
      <c r="G45" s="804"/>
      <c r="H45" s="805" t="s">
        <v>55</v>
      </c>
      <c r="I45" s="805"/>
      <c r="J45" s="805"/>
      <c r="K45" s="805"/>
      <c r="L45" s="805"/>
      <c r="M45" s="805"/>
      <c r="N45" s="805"/>
      <c r="O45" s="805"/>
      <c r="P45" s="806"/>
    </row>
    <row r="46" spans="1:16" s="238" customFormat="1" ht="30" hidden="1" customHeight="1">
      <c r="A46" s="801"/>
      <c r="B46" s="751"/>
      <c r="C46" s="751"/>
      <c r="D46" s="606" t="s">
        <v>20</v>
      </c>
      <c r="E46" s="607"/>
      <c r="F46" s="607"/>
      <c r="G46" s="646"/>
      <c r="H46" s="751" t="s">
        <v>22</v>
      </c>
      <c r="I46" s="751"/>
      <c r="J46" s="822" t="e">
        <f>D63</f>
        <v>#REF!</v>
      </c>
      <c r="K46" s="808"/>
      <c r="L46" s="808"/>
      <c r="M46" s="808"/>
      <c r="N46" s="808"/>
      <c r="O46" s="809"/>
      <c r="P46" s="810"/>
    </row>
    <row r="47" spans="1:16" s="238" customFormat="1" ht="28.35" hidden="1" customHeight="1">
      <c r="A47" s="802"/>
      <c r="B47" s="771"/>
      <c r="C47" s="771"/>
      <c r="D47" s="811" t="e">
        <f>#REF!</f>
        <v>#REF!</v>
      </c>
      <c r="E47" s="812"/>
      <c r="F47" s="812"/>
      <c r="G47" s="813"/>
      <c r="H47" s="771" t="s">
        <v>21</v>
      </c>
      <c r="I47" s="771"/>
      <c r="J47" s="814" t="str">
        <f>D5</f>
        <v>113年8月</v>
      </c>
      <c r="K47" s="815"/>
      <c r="L47" s="815"/>
      <c r="M47" s="815"/>
      <c r="N47" s="823" t="str">
        <f>I63</f>
        <v>請領預算內機補轉列應付代收款</v>
      </c>
      <c r="O47" s="816"/>
      <c r="P47" s="817"/>
    </row>
    <row r="48" spans="1:16" s="238" customFormat="1" ht="18" hidden="1" customHeight="1">
      <c r="A48" s="762" t="s">
        <v>9</v>
      </c>
      <c r="B48" s="763"/>
      <c r="C48" s="763"/>
      <c r="D48" s="764"/>
      <c r="E48" s="768" t="s">
        <v>43</v>
      </c>
      <c r="F48" s="763"/>
      <c r="G48" s="763"/>
      <c r="H48" s="764"/>
      <c r="I48" s="770" t="s">
        <v>23</v>
      </c>
      <c r="J48" s="770"/>
      <c r="K48" s="770"/>
      <c r="L48" s="770"/>
      <c r="M48" s="770"/>
      <c r="N48" s="772" t="s">
        <v>44</v>
      </c>
      <c r="O48" s="773"/>
      <c r="P48" s="774"/>
    </row>
    <row r="49" spans="1:16" s="238" customFormat="1" ht="18" hidden="1" customHeight="1">
      <c r="A49" s="765"/>
      <c r="B49" s="766"/>
      <c r="C49" s="766"/>
      <c r="D49" s="767"/>
      <c r="E49" s="769"/>
      <c r="F49" s="766"/>
      <c r="G49" s="766"/>
      <c r="H49" s="767"/>
      <c r="I49" s="771"/>
      <c r="J49" s="771"/>
      <c r="K49" s="771"/>
      <c r="L49" s="771"/>
      <c r="M49" s="771"/>
      <c r="N49" s="775"/>
      <c r="O49" s="776"/>
      <c r="P49" s="777"/>
    </row>
    <row r="50" spans="1:16" ht="27.95" hidden="1" customHeight="1">
      <c r="A50" s="778" t="s">
        <v>10</v>
      </c>
      <c r="B50" s="779"/>
      <c r="C50" s="779"/>
      <c r="D50" s="780"/>
      <c r="E50" s="781"/>
      <c r="F50" s="781"/>
      <c r="G50" s="781"/>
      <c r="H50" s="781"/>
      <c r="I50" s="784"/>
      <c r="J50" s="784"/>
      <c r="K50" s="784"/>
      <c r="L50" s="784"/>
      <c r="M50" s="784"/>
      <c r="N50" s="784"/>
      <c r="O50" s="787"/>
      <c r="P50" s="788"/>
    </row>
    <row r="51" spans="1:16" ht="24" hidden="1" customHeight="1">
      <c r="A51" s="793"/>
      <c r="B51" s="750"/>
      <c r="C51" s="750"/>
      <c r="D51" s="794"/>
      <c r="E51" s="782"/>
      <c r="F51" s="782"/>
      <c r="G51" s="782"/>
      <c r="H51" s="782"/>
      <c r="I51" s="785"/>
      <c r="J51" s="785"/>
      <c r="K51" s="785"/>
      <c r="L51" s="785"/>
      <c r="M51" s="785"/>
      <c r="N51" s="785"/>
      <c r="O51" s="789"/>
      <c r="P51" s="790"/>
    </row>
    <row r="52" spans="1:16" ht="27.95" hidden="1" customHeight="1">
      <c r="A52" s="795" t="s">
        <v>11</v>
      </c>
      <c r="B52" s="632"/>
      <c r="C52" s="632"/>
      <c r="D52" s="796"/>
      <c r="E52" s="782"/>
      <c r="F52" s="782"/>
      <c r="G52" s="782"/>
      <c r="H52" s="782"/>
      <c r="I52" s="785"/>
      <c r="J52" s="785"/>
      <c r="K52" s="785"/>
      <c r="L52" s="785"/>
      <c r="M52" s="785"/>
      <c r="N52" s="785"/>
      <c r="O52" s="789"/>
      <c r="P52" s="790"/>
    </row>
    <row r="53" spans="1:16" ht="24" hidden="1" customHeight="1">
      <c r="A53" s="765" t="s">
        <v>12</v>
      </c>
      <c r="B53" s="766"/>
      <c r="C53" s="766"/>
      <c r="D53" s="767"/>
      <c r="E53" s="783"/>
      <c r="F53" s="783"/>
      <c r="G53" s="783"/>
      <c r="H53" s="783"/>
      <c r="I53" s="786"/>
      <c r="J53" s="786"/>
      <c r="K53" s="786"/>
      <c r="L53" s="786"/>
      <c r="M53" s="786"/>
      <c r="N53" s="786"/>
      <c r="O53" s="791"/>
      <c r="P53" s="792"/>
    </row>
    <row r="54" spans="1:16" ht="25.35" hidden="1" customHeight="1">
      <c r="A54" s="739" t="s">
        <v>42</v>
      </c>
      <c r="B54" s="739"/>
      <c r="C54" s="739"/>
      <c r="D54" s="739"/>
      <c r="E54" s="739"/>
      <c r="F54" s="739"/>
      <c r="G54" s="739"/>
      <c r="H54" s="739"/>
      <c r="I54" s="739"/>
      <c r="J54" s="739"/>
      <c r="K54" s="739"/>
      <c r="L54" s="739"/>
      <c r="M54" s="739"/>
      <c r="N54" s="739"/>
      <c r="O54" s="739"/>
      <c r="P54" s="739"/>
    </row>
    <row r="55" spans="1:16" ht="18" hidden="1" customHeight="1">
      <c r="A55" s="740" t="e">
        <f>#REF!</f>
        <v>#REF!</v>
      </c>
      <c r="B55" s="740"/>
      <c r="C55" s="740"/>
      <c r="D55" s="740"/>
      <c r="E55" s="740"/>
      <c r="F55" s="740"/>
      <c r="G55" s="740"/>
      <c r="H55" s="740"/>
      <c r="I55" s="740"/>
      <c r="J55" s="740"/>
      <c r="K55" s="740"/>
      <c r="L55" s="740"/>
      <c r="M55" s="740"/>
      <c r="N55" s="740"/>
      <c r="O55" s="740"/>
      <c r="P55" s="740"/>
    </row>
    <row r="56" spans="1:16" ht="18.600000000000001" hidden="1" customHeight="1">
      <c r="A56" s="741" t="s">
        <v>0</v>
      </c>
      <c r="B56" s="741"/>
      <c r="C56" s="741"/>
      <c r="D56" s="741"/>
      <c r="E56" s="741"/>
      <c r="F56" s="741"/>
      <c r="G56" s="741"/>
      <c r="H56" s="741"/>
      <c r="I56" s="741"/>
      <c r="J56" s="741"/>
      <c r="K56" s="741"/>
      <c r="L56" s="741"/>
      <c r="M56" s="741"/>
      <c r="N56" s="741"/>
      <c r="O56" s="741"/>
      <c r="P56" s="741"/>
    </row>
    <row r="57" spans="1:16" ht="18" hidden="1" customHeight="1">
      <c r="E57" s="250"/>
      <c r="F57" s="250"/>
      <c r="G57" s="250"/>
      <c r="H57" s="250"/>
      <c r="I57" s="250"/>
      <c r="J57" s="250"/>
      <c r="K57" s="249"/>
      <c r="L57" s="249"/>
      <c r="M57" s="249"/>
      <c r="N57" s="250"/>
      <c r="O57" s="742">
        <f ca="1">TODAY()</f>
        <v>45579</v>
      </c>
      <c r="P57" s="742"/>
    </row>
    <row r="58" spans="1:16" ht="24" hidden="1" customHeight="1">
      <c r="A58" s="743" t="s">
        <v>35</v>
      </c>
      <c r="B58" s="744"/>
      <c r="C58" s="745" t="str">
        <f>D5</f>
        <v>113年8月</v>
      </c>
      <c r="D58" s="745"/>
      <c r="E58" s="745"/>
      <c r="F58" s="746" t="s">
        <v>113</v>
      </c>
      <c r="G58" s="746"/>
      <c r="H58" s="746"/>
      <c r="I58" s="747" t="e">
        <f>#REF!</f>
        <v>#REF!</v>
      </c>
      <c r="J58" s="747"/>
      <c r="K58" s="747"/>
      <c r="L58" s="747"/>
      <c r="M58" s="747"/>
      <c r="N58" s="747"/>
      <c r="O58" s="747"/>
      <c r="P58" s="748"/>
    </row>
    <row r="59" spans="1:16" ht="24" hidden="1" customHeight="1">
      <c r="A59" s="749" t="s">
        <v>41</v>
      </c>
      <c r="B59" s="726"/>
      <c r="C59" s="750"/>
      <c r="D59" s="750"/>
      <c r="E59" s="750"/>
      <c r="F59" s="727"/>
      <c r="G59" s="751" t="s">
        <v>36</v>
      </c>
      <c r="H59" s="751"/>
      <c r="I59" s="751" t="s">
        <v>40</v>
      </c>
      <c r="J59" s="751"/>
      <c r="K59" s="751"/>
      <c r="L59" s="751"/>
      <c r="M59" s="737" t="s">
        <v>39</v>
      </c>
      <c r="N59" s="752"/>
      <c r="O59" s="752"/>
      <c r="P59" s="753"/>
    </row>
    <row r="60" spans="1:16" ht="31.5" hidden="1" customHeight="1">
      <c r="A60" s="251" t="s">
        <v>24</v>
      </c>
      <c r="B60" s="757" t="s">
        <v>25</v>
      </c>
      <c r="C60" s="758"/>
      <c r="D60" s="759" t="s">
        <v>51</v>
      </c>
      <c r="E60" s="760"/>
      <c r="F60" s="761"/>
      <c r="G60" s="751"/>
      <c r="H60" s="751"/>
      <c r="I60" s="751"/>
      <c r="J60" s="751"/>
      <c r="K60" s="751"/>
      <c r="L60" s="751"/>
      <c r="M60" s="754"/>
      <c r="N60" s="755"/>
      <c r="O60" s="755"/>
      <c r="P60" s="756"/>
    </row>
    <row r="61" spans="1:16" ht="32.25" hidden="1" customHeight="1">
      <c r="A61" s="701"/>
      <c r="B61" s="716" t="s">
        <v>55</v>
      </c>
      <c r="C61" s="717"/>
      <c r="D61" s="734" t="e">
        <f>#REF!</f>
        <v>#REF!</v>
      </c>
      <c r="E61" s="735"/>
      <c r="F61" s="736"/>
      <c r="G61" s="691" t="e">
        <f>#REF!</f>
        <v>#REF!</v>
      </c>
      <c r="H61" s="692"/>
      <c r="I61" s="685" t="str">
        <f>$I$21</f>
        <v>自付額</v>
      </c>
      <c r="J61" s="686"/>
      <c r="K61" s="686"/>
      <c r="L61" s="687"/>
      <c r="M61" s="712"/>
      <c r="N61" s="720"/>
      <c r="O61" s="720"/>
      <c r="P61" s="721"/>
    </row>
    <row r="62" spans="1:16" ht="32.25" hidden="1" customHeight="1">
      <c r="A62" s="702"/>
      <c r="B62" s="718"/>
      <c r="C62" s="719"/>
      <c r="D62" s="593"/>
      <c r="E62" s="594"/>
      <c r="F62" s="682"/>
      <c r="G62" s="693"/>
      <c r="H62" s="694"/>
      <c r="I62" s="688"/>
      <c r="J62" s="689"/>
      <c r="K62" s="689"/>
      <c r="L62" s="690"/>
      <c r="M62" s="722"/>
      <c r="N62" s="723"/>
      <c r="O62" s="723"/>
      <c r="P62" s="724"/>
    </row>
    <row r="63" spans="1:16" ht="16.5" hidden="1" customHeight="1">
      <c r="A63" s="701" t="s">
        <v>123</v>
      </c>
      <c r="B63" s="737" t="s">
        <v>53</v>
      </c>
      <c r="C63" s="738"/>
      <c r="D63" s="725" t="e">
        <f>#REF!</f>
        <v>#REF!</v>
      </c>
      <c r="E63" s="726"/>
      <c r="F63" s="727"/>
      <c r="G63" s="709" t="e">
        <f>#REF!</f>
        <v>#REF!</v>
      </c>
      <c r="H63" s="710"/>
      <c r="I63" s="685" t="str">
        <f>$I$22</f>
        <v>請領預算內機補轉列應付代收款</v>
      </c>
      <c r="J63" s="686"/>
      <c r="K63" s="686"/>
      <c r="L63" s="687"/>
      <c r="M63" s="722"/>
      <c r="N63" s="723"/>
      <c r="O63" s="723"/>
      <c r="P63" s="724"/>
    </row>
    <row r="64" spans="1:16" ht="15.75" hidden="1" customHeight="1">
      <c r="A64" s="702"/>
      <c r="B64" s="714"/>
      <c r="C64" s="715"/>
      <c r="D64" s="728"/>
      <c r="E64" s="647"/>
      <c r="F64" s="729"/>
      <c r="G64" s="710"/>
      <c r="H64" s="710"/>
      <c r="I64" s="688"/>
      <c r="J64" s="689"/>
      <c r="K64" s="689"/>
      <c r="L64" s="690"/>
      <c r="M64" s="722"/>
      <c r="N64" s="723"/>
      <c r="O64" s="723"/>
      <c r="P64" s="724"/>
    </row>
    <row r="65" spans="1:16" ht="20.100000000000001" hidden="1" customHeight="1">
      <c r="A65" s="701"/>
      <c r="B65" s="737" t="s">
        <v>53</v>
      </c>
      <c r="C65" s="738"/>
      <c r="D65" s="725" t="e">
        <f>#REF!</f>
        <v>#REF!</v>
      </c>
      <c r="E65" s="726"/>
      <c r="F65" s="727"/>
      <c r="G65" s="709" t="e">
        <f>#REF!</f>
        <v>#REF!</v>
      </c>
      <c r="H65" s="710"/>
      <c r="I65" s="685" t="str">
        <f>$I$24</f>
        <v>機補</v>
      </c>
      <c r="J65" s="686"/>
      <c r="K65" s="686"/>
      <c r="L65" s="687"/>
      <c r="M65" s="722"/>
      <c r="N65" s="723"/>
      <c r="O65" s="723"/>
      <c r="P65" s="724"/>
    </row>
    <row r="66" spans="1:16" ht="20.100000000000001" hidden="1" customHeight="1">
      <c r="A66" s="730"/>
      <c r="B66" s="714"/>
      <c r="C66" s="715"/>
      <c r="D66" s="731"/>
      <c r="E66" s="732"/>
      <c r="F66" s="733"/>
      <c r="G66" s="710"/>
      <c r="H66" s="710"/>
      <c r="I66" s="688"/>
      <c r="J66" s="689"/>
      <c r="K66" s="689"/>
      <c r="L66" s="690"/>
      <c r="M66" s="722"/>
      <c r="N66" s="723"/>
      <c r="O66" s="723"/>
      <c r="P66" s="724"/>
    </row>
    <row r="67" spans="1:16" ht="20.25" hidden="1" customHeight="1">
      <c r="A67" s="701"/>
      <c r="B67" s="683" t="s">
        <v>53</v>
      </c>
      <c r="C67" s="684"/>
      <c r="D67" s="703" t="e">
        <f>#REF!</f>
        <v>#REF!</v>
      </c>
      <c r="E67" s="704"/>
      <c r="F67" s="705"/>
      <c r="G67" s="709" t="e">
        <f>#REF!</f>
        <v>#REF!</v>
      </c>
      <c r="H67" s="710"/>
      <c r="I67" s="685" t="str">
        <f>$I$25</f>
        <v>機補</v>
      </c>
      <c r="J67" s="686"/>
      <c r="K67" s="686"/>
      <c r="L67" s="687"/>
      <c r="M67" s="238"/>
      <c r="N67" s="253"/>
      <c r="O67" s="253"/>
      <c r="P67" s="254"/>
    </row>
    <row r="68" spans="1:16" ht="21" hidden="1" customHeight="1">
      <c r="A68" s="702"/>
      <c r="B68" s="714"/>
      <c r="C68" s="715"/>
      <c r="D68" s="706"/>
      <c r="E68" s="707"/>
      <c r="F68" s="708"/>
      <c r="G68" s="710"/>
      <c r="H68" s="710"/>
      <c r="I68" s="688"/>
      <c r="J68" s="689"/>
      <c r="K68" s="689"/>
      <c r="L68" s="690"/>
      <c r="M68" s="255"/>
      <c r="N68" s="253"/>
      <c r="O68" s="253"/>
      <c r="P68" s="254"/>
    </row>
    <row r="69" spans="1:16" ht="17.45" hidden="1" customHeight="1">
      <c r="A69" s="701"/>
      <c r="B69" s="683"/>
      <c r="C69" s="684"/>
      <c r="D69" s="712"/>
      <c r="E69" s="668"/>
      <c r="F69" s="669"/>
      <c r="G69" s="691"/>
      <c r="H69" s="692"/>
      <c r="I69" s="695"/>
      <c r="J69" s="696"/>
      <c r="K69" s="696"/>
      <c r="L69" s="666"/>
      <c r="N69" s="253"/>
      <c r="O69" s="253"/>
      <c r="P69" s="254"/>
    </row>
    <row r="70" spans="1:16" ht="15" hidden="1" customHeight="1">
      <c r="A70" s="711"/>
      <c r="B70" s="697"/>
      <c r="C70" s="680"/>
      <c r="D70" s="713"/>
      <c r="E70" s="670"/>
      <c r="F70" s="671"/>
      <c r="G70" s="693"/>
      <c r="H70" s="694"/>
      <c r="I70" s="698"/>
      <c r="J70" s="699"/>
      <c r="K70" s="699"/>
      <c r="L70" s="700"/>
      <c r="M70" s="255"/>
      <c r="N70" s="253"/>
      <c r="O70" s="253"/>
      <c r="P70" s="254"/>
    </row>
    <row r="71" spans="1:16" ht="15" hidden="1" customHeight="1">
      <c r="A71" s="262"/>
      <c r="B71" s="683"/>
      <c r="C71" s="684"/>
      <c r="D71" s="685"/>
      <c r="E71" s="686"/>
      <c r="F71" s="687"/>
      <c r="G71" s="691"/>
      <c r="H71" s="692"/>
      <c r="I71" s="695"/>
      <c r="J71" s="696"/>
      <c r="K71" s="696"/>
      <c r="L71" s="666"/>
      <c r="M71" s="255"/>
      <c r="N71" s="253"/>
      <c r="O71" s="253"/>
      <c r="P71" s="254"/>
    </row>
    <row r="72" spans="1:16" ht="13.35" hidden="1" customHeight="1">
      <c r="A72" s="262"/>
      <c r="B72" s="697"/>
      <c r="C72" s="680"/>
      <c r="D72" s="688"/>
      <c r="E72" s="689"/>
      <c r="F72" s="690"/>
      <c r="G72" s="693"/>
      <c r="H72" s="694"/>
      <c r="I72" s="698"/>
      <c r="J72" s="699"/>
      <c r="K72" s="699"/>
      <c r="L72" s="700"/>
      <c r="M72" s="255"/>
      <c r="N72" s="253"/>
      <c r="O72" s="253"/>
      <c r="P72" s="254"/>
    </row>
    <row r="73" spans="1:16" ht="17.45" hidden="1" customHeight="1">
      <c r="A73" s="262"/>
      <c r="B73" s="683"/>
      <c r="C73" s="684"/>
      <c r="D73" s="712"/>
      <c r="E73" s="668"/>
      <c r="F73" s="669"/>
      <c r="G73" s="691"/>
      <c r="H73" s="692"/>
      <c r="I73" s="830"/>
      <c r="J73" s="831"/>
      <c r="K73" s="831"/>
      <c r="L73" s="832"/>
      <c r="M73" s="255"/>
      <c r="N73" s="253"/>
      <c r="O73" s="253"/>
      <c r="P73" s="254"/>
    </row>
    <row r="74" spans="1:16" ht="17.45" hidden="1" customHeight="1">
      <c r="A74" s="262"/>
      <c r="B74" s="697"/>
      <c r="C74" s="680"/>
      <c r="D74" s="713"/>
      <c r="E74" s="670"/>
      <c r="F74" s="671"/>
      <c r="G74" s="693"/>
      <c r="H74" s="694"/>
      <c r="I74" s="698"/>
      <c r="J74" s="699"/>
      <c r="K74" s="699"/>
      <c r="L74" s="700"/>
      <c r="M74" s="255"/>
      <c r="N74" s="253"/>
      <c r="O74" s="253"/>
      <c r="P74" s="254"/>
    </row>
    <row r="75" spans="1:16" ht="17.45" hidden="1" customHeight="1">
      <c r="A75" s="262"/>
      <c r="B75" s="665"/>
      <c r="C75" s="666"/>
      <c r="D75" s="667"/>
      <c r="E75" s="668"/>
      <c r="F75" s="669"/>
      <c r="G75" s="672"/>
      <c r="H75" s="673"/>
      <c r="I75" s="676"/>
      <c r="J75" s="677"/>
      <c r="K75" s="677"/>
      <c r="L75" s="678"/>
      <c r="M75" s="255"/>
      <c r="N75" s="253"/>
      <c r="O75" s="253"/>
      <c r="P75" s="254"/>
    </row>
    <row r="76" spans="1:16" ht="23.1" hidden="1" customHeight="1">
      <c r="A76" s="262"/>
      <c r="B76" s="679"/>
      <c r="C76" s="680"/>
      <c r="D76" s="670"/>
      <c r="E76" s="670"/>
      <c r="F76" s="671"/>
      <c r="G76" s="674"/>
      <c r="H76" s="675"/>
      <c r="I76" s="681"/>
      <c r="J76" s="594"/>
      <c r="K76" s="594"/>
      <c r="L76" s="682"/>
      <c r="M76" s="255"/>
      <c r="N76" s="253"/>
      <c r="O76" s="253"/>
      <c r="P76" s="254"/>
    </row>
    <row r="77" spans="1:16" ht="36" hidden="1" customHeight="1">
      <c r="A77" s="658" t="s">
        <v>37</v>
      </c>
      <c r="B77" s="659"/>
      <c r="C77" s="659"/>
      <c r="D77" s="659"/>
      <c r="E77" s="659"/>
      <c r="F77" s="659"/>
      <c r="G77" s="660" t="e">
        <f>SUM(G61:H76)</f>
        <v>#REF!</v>
      </c>
      <c r="H77" s="661"/>
      <c r="I77" s="662"/>
      <c r="J77" s="663"/>
      <c r="K77" s="663"/>
      <c r="L77" s="664"/>
      <c r="M77" s="256"/>
      <c r="N77" s="257"/>
      <c r="O77" s="257"/>
      <c r="P77" s="258"/>
    </row>
    <row r="78" spans="1:16" hidden="1"/>
    <row r="79" spans="1:16" hidden="1"/>
    <row r="80" spans="1:16" ht="25.5" hidden="1">
      <c r="A80" s="818" t="e">
        <f>#REF!</f>
        <v>#REF!</v>
      </c>
      <c r="B80" s="818"/>
      <c r="C80" s="818"/>
      <c r="D80" s="818"/>
      <c r="E80" s="818"/>
      <c r="F80" s="818"/>
      <c r="G80" s="818"/>
      <c r="H80" s="818"/>
      <c r="I80" s="818"/>
      <c r="J80" s="818"/>
      <c r="K80" s="818"/>
      <c r="L80" s="818"/>
      <c r="M80" s="818"/>
      <c r="N80" s="818"/>
      <c r="O80" s="818"/>
      <c r="P80" s="818"/>
    </row>
    <row r="81" spans="1:16" ht="27.75" hidden="1">
      <c r="A81" s="819" t="s">
        <v>17</v>
      </c>
      <c r="B81" s="819"/>
      <c r="C81" s="819"/>
      <c r="D81" s="819"/>
      <c r="E81" s="819"/>
      <c r="F81" s="819"/>
      <c r="G81" s="819"/>
      <c r="H81" s="819"/>
      <c r="I81" s="819"/>
      <c r="J81" s="819"/>
      <c r="K81" s="819"/>
      <c r="L81" s="819"/>
      <c r="M81" s="819"/>
      <c r="N81" s="819"/>
      <c r="O81" s="819"/>
      <c r="P81" s="819"/>
    </row>
    <row r="82" spans="1:16" ht="27" hidden="1" customHeight="1">
      <c r="A82" s="750" t="s">
        <v>6</v>
      </c>
      <c r="B82" s="750"/>
      <c r="C82" s="750"/>
      <c r="D82" s="820" t="s">
        <v>64</v>
      </c>
      <c r="E82" s="820"/>
      <c r="F82" s="821"/>
      <c r="G82" s="821"/>
      <c r="H82" s="821"/>
      <c r="I82" s="821"/>
      <c r="J82" s="821"/>
      <c r="K82" s="821"/>
      <c r="L82" s="821"/>
      <c r="M82" s="821"/>
      <c r="N82" s="821"/>
      <c r="O82" s="821"/>
      <c r="P82" s="821"/>
    </row>
    <row r="83" spans="1:16" ht="27" hidden="1" customHeight="1">
      <c r="A83" s="797" t="s">
        <v>7</v>
      </c>
      <c r="B83" s="798"/>
      <c r="C83" s="798"/>
      <c r="D83" s="798"/>
      <c r="E83" s="798"/>
      <c r="F83" s="246"/>
      <c r="G83" s="246"/>
      <c r="H83" s="246"/>
      <c r="I83" s="246"/>
      <c r="J83" s="799" t="s">
        <v>18</v>
      </c>
      <c r="K83" s="799"/>
      <c r="L83" s="799"/>
      <c r="M83" s="799"/>
      <c r="N83" s="799"/>
      <c r="O83" s="247"/>
      <c r="P83" s="248" t="s">
        <v>50</v>
      </c>
    </row>
    <row r="84" spans="1:16" ht="30" hidden="1" customHeight="1">
      <c r="A84" s="800" t="s">
        <v>19</v>
      </c>
      <c r="B84" s="770"/>
      <c r="C84" s="770"/>
      <c r="D84" s="803" t="s">
        <v>8</v>
      </c>
      <c r="E84" s="804"/>
      <c r="F84" s="804"/>
      <c r="G84" s="804"/>
      <c r="H84" s="805" t="s">
        <v>55</v>
      </c>
      <c r="I84" s="805"/>
      <c r="J84" s="805"/>
      <c r="K84" s="805"/>
      <c r="L84" s="805"/>
      <c r="M84" s="805"/>
      <c r="N84" s="805"/>
      <c r="O84" s="805"/>
      <c r="P84" s="806"/>
    </row>
    <row r="85" spans="1:16" ht="30" hidden="1" customHeight="1">
      <c r="A85" s="801"/>
      <c r="B85" s="751"/>
      <c r="C85" s="751"/>
      <c r="D85" s="606" t="s">
        <v>20</v>
      </c>
      <c r="E85" s="607"/>
      <c r="F85" s="607"/>
      <c r="G85" s="646"/>
      <c r="H85" s="751" t="s">
        <v>22</v>
      </c>
      <c r="I85" s="751"/>
      <c r="J85" s="822" t="e">
        <f>D104</f>
        <v>#REF!</v>
      </c>
      <c r="K85" s="808"/>
      <c r="L85" s="808"/>
      <c r="M85" s="808"/>
      <c r="N85" s="808"/>
      <c r="O85" s="809"/>
      <c r="P85" s="810"/>
    </row>
    <row r="86" spans="1:16" ht="30" hidden="1" customHeight="1">
      <c r="A86" s="802"/>
      <c r="B86" s="771"/>
      <c r="C86" s="771"/>
      <c r="D86" s="811" t="e">
        <f>#REF!</f>
        <v>#REF!</v>
      </c>
      <c r="E86" s="812"/>
      <c r="F86" s="812"/>
      <c r="G86" s="813"/>
      <c r="H86" s="771" t="s">
        <v>21</v>
      </c>
      <c r="I86" s="771"/>
      <c r="J86" s="814" t="str">
        <f>D5</f>
        <v>113年8月</v>
      </c>
      <c r="K86" s="815"/>
      <c r="L86" s="815"/>
      <c r="M86" s="815"/>
      <c r="N86" s="823" t="str">
        <f>I104</f>
        <v>機補</v>
      </c>
      <c r="O86" s="816"/>
      <c r="P86" s="817"/>
    </row>
    <row r="87" spans="1:16" hidden="1">
      <c r="A87" s="762" t="s">
        <v>9</v>
      </c>
      <c r="B87" s="763"/>
      <c r="C87" s="763"/>
      <c r="D87" s="764"/>
      <c r="E87" s="768" t="s">
        <v>43</v>
      </c>
      <c r="F87" s="763"/>
      <c r="G87" s="763"/>
      <c r="H87" s="764"/>
      <c r="I87" s="770" t="s">
        <v>23</v>
      </c>
      <c r="J87" s="770"/>
      <c r="K87" s="770"/>
      <c r="L87" s="770"/>
      <c r="M87" s="770"/>
      <c r="N87" s="772" t="s">
        <v>44</v>
      </c>
      <c r="O87" s="773"/>
      <c r="P87" s="774"/>
    </row>
    <row r="88" spans="1:16" ht="17.25" hidden="1" thickBot="1">
      <c r="A88" s="765"/>
      <c r="B88" s="766"/>
      <c r="C88" s="766"/>
      <c r="D88" s="767"/>
      <c r="E88" s="769"/>
      <c r="F88" s="766"/>
      <c r="G88" s="766"/>
      <c r="H88" s="767"/>
      <c r="I88" s="771"/>
      <c r="J88" s="771"/>
      <c r="K88" s="771"/>
      <c r="L88" s="771"/>
      <c r="M88" s="771"/>
      <c r="N88" s="775"/>
      <c r="O88" s="776"/>
      <c r="P88" s="777"/>
    </row>
    <row r="89" spans="1:16" ht="26.25" hidden="1" customHeight="1">
      <c r="A89" s="778" t="s">
        <v>10</v>
      </c>
      <c r="B89" s="779"/>
      <c r="C89" s="779"/>
      <c r="D89" s="780"/>
      <c r="E89" s="781"/>
      <c r="F89" s="781"/>
      <c r="G89" s="781"/>
      <c r="H89" s="781"/>
      <c r="I89" s="784"/>
      <c r="J89" s="784"/>
      <c r="K89" s="784"/>
      <c r="L89" s="784"/>
      <c r="M89" s="784"/>
      <c r="N89" s="784"/>
      <c r="O89" s="787"/>
      <c r="P89" s="788"/>
    </row>
    <row r="90" spans="1:16" ht="26.25" hidden="1" customHeight="1">
      <c r="A90" s="793"/>
      <c r="B90" s="750"/>
      <c r="C90" s="750"/>
      <c r="D90" s="794"/>
      <c r="E90" s="782"/>
      <c r="F90" s="782"/>
      <c r="G90" s="782"/>
      <c r="H90" s="782"/>
      <c r="I90" s="785"/>
      <c r="J90" s="785"/>
      <c r="K90" s="785"/>
      <c r="L90" s="785"/>
      <c r="M90" s="785"/>
      <c r="N90" s="785"/>
      <c r="O90" s="789"/>
      <c r="P90" s="790"/>
    </row>
    <row r="91" spans="1:16" ht="26.25" hidden="1" customHeight="1">
      <c r="A91" s="795" t="s">
        <v>11</v>
      </c>
      <c r="B91" s="632"/>
      <c r="C91" s="632"/>
      <c r="D91" s="796"/>
      <c r="E91" s="782"/>
      <c r="F91" s="782"/>
      <c r="G91" s="782"/>
      <c r="H91" s="782"/>
      <c r="I91" s="785"/>
      <c r="J91" s="785"/>
      <c r="K91" s="785"/>
      <c r="L91" s="785"/>
      <c r="M91" s="785"/>
      <c r="N91" s="785"/>
      <c r="O91" s="789"/>
      <c r="P91" s="790"/>
    </row>
    <row r="92" spans="1:16" ht="26.25" hidden="1" customHeight="1">
      <c r="A92" s="765" t="s">
        <v>12</v>
      </c>
      <c r="B92" s="766"/>
      <c r="C92" s="766"/>
      <c r="D92" s="767"/>
      <c r="E92" s="783"/>
      <c r="F92" s="783"/>
      <c r="G92" s="783"/>
      <c r="H92" s="783"/>
      <c r="I92" s="786"/>
      <c r="J92" s="786"/>
      <c r="K92" s="786"/>
      <c r="L92" s="786"/>
      <c r="M92" s="786"/>
      <c r="N92" s="786"/>
      <c r="O92" s="791"/>
      <c r="P92" s="792"/>
    </row>
    <row r="93" spans="1:16" hidden="1">
      <c r="A93" s="739" t="s">
        <v>42</v>
      </c>
      <c r="B93" s="739"/>
      <c r="C93" s="739"/>
      <c r="D93" s="739"/>
      <c r="E93" s="739"/>
      <c r="F93" s="739"/>
      <c r="G93" s="739"/>
      <c r="H93" s="739"/>
      <c r="I93" s="739"/>
      <c r="J93" s="739"/>
      <c r="K93" s="739"/>
      <c r="L93" s="739"/>
      <c r="M93" s="739"/>
      <c r="N93" s="739"/>
      <c r="O93" s="739"/>
      <c r="P93" s="739"/>
    </row>
    <row r="94" spans="1:16" ht="29.25" hidden="1" customHeight="1">
      <c r="A94" s="740" t="e">
        <f>#REF!</f>
        <v>#REF!</v>
      </c>
      <c r="B94" s="740"/>
      <c r="C94" s="740"/>
      <c r="D94" s="740"/>
      <c r="E94" s="740"/>
      <c r="F94" s="740"/>
      <c r="G94" s="740"/>
      <c r="H94" s="740"/>
      <c r="I94" s="740"/>
      <c r="J94" s="740"/>
      <c r="K94" s="740"/>
      <c r="L94" s="740"/>
      <c r="M94" s="740"/>
      <c r="N94" s="740"/>
      <c r="O94" s="740"/>
      <c r="P94" s="740"/>
    </row>
    <row r="95" spans="1:16" ht="29.25" hidden="1" customHeight="1">
      <c r="A95" s="741" t="s">
        <v>0</v>
      </c>
      <c r="B95" s="741"/>
      <c r="C95" s="741"/>
      <c r="D95" s="741"/>
      <c r="E95" s="741"/>
      <c r="F95" s="741"/>
      <c r="G95" s="741"/>
      <c r="H95" s="741"/>
      <c r="I95" s="741"/>
      <c r="J95" s="741"/>
      <c r="K95" s="741"/>
      <c r="L95" s="741"/>
      <c r="M95" s="741"/>
      <c r="N95" s="741"/>
      <c r="O95" s="741"/>
      <c r="P95" s="741"/>
    </row>
    <row r="96" spans="1:16" ht="29.25" hidden="1" customHeight="1">
      <c r="E96" s="250"/>
      <c r="F96" s="250"/>
      <c r="G96" s="250"/>
      <c r="H96" s="250"/>
      <c r="I96" s="250"/>
      <c r="J96" s="250"/>
      <c r="K96" s="249"/>
      <c r="L96" s="249"/>
      <c r="M96" s="249"/>
      <c r="N96" s="250"/>
      <c r="O96" s="742">
        <f ca="1">TODAY()</f>
        <v>45579</v>
      </c>
      <c r="P96" s="742"/>
    </row>
    <row r="97" spans="1:16" ht="19.5" hidden="1" customHeight="1">
      <c r="A97" s="743" t="s">
        <v>35</v>
      </c>
      <c r="B97" s="744"/>
      <c r="C97" s="745" t="str">
        <f>D5</f>
        <v>113年8月</v>
      </c>
      <c r="D97" s="745"/>
      <c r="E97" s="745"/>
      <c r="F97" s="746" t="s">
        <v>113</v>
      </c>
      <c r="G97" s="746"/>
      <c r="H97" s="746"/>
      <c r="I97" s="747" t="e">
        <f>#REF!</f>
        <v>#REF!</v>
      </c>
      <c r="J97" s="747"/>
      <c r="K97" s="747"/>
      <c r="L97" s="747"/>
      <c r="M97" s="747"/>
      <c r="N97" s="747"/>
      <c r="O97" s="747"/>
      <c r="P97" s="748"/>
    </row>
    <row r="98" spans="1:16" ht="19.5" hidden="1" customHeight="1">
      <c r="A98" s="749" t="s">
        <v>41</v>
      </c>
      <c r="B98" s="726"/>
      <c r="C98" s="750"/>
      <c r="D98" s="750"/>
      <c r="E98" s="750"/>
      <c r="F98" s="727"/>
      <c r="G98" s="751" t="s">
        <v>36</v>
      </c>
      <c r="H98" s="751"/>
      <c r="I98" s="751" t="s">
        <v>40</v>
      </c>
      <c r="J98" s="751"/>
      <c r="K98" s="751"/>
      <c r="L98" s="751"/>
      <c r="M98" s="737" t="s">
        <v>39</v>
      </c>
      <c r="N98" s="752"/>
      <c r="O98" s="752"/>
      <c r="P98" s="753"/>
    </row>
    <row r="99" spans="1:16" ht="28.5" hidden="1" customHeight="1">
      <c r="A99" s="251" t="s">
        <v>24</v>
      </c>
      <c r="B99" s="757" t="s">
        <v>25</v>
      </c>
      <c r="C99" s="758"/>
      <c r="D99" s="759" t="s">
        <v>51</v>
      </c>
      <c r="E99" s="760"/>
      <c r="F99" s="761"/>
      <c r="G99" s="751"/>
      <c r="H99" s="751"/>
      <c r="I99" s="751"/>
      <c r="J99" s="751"/>
      <c r="K99" s="751"/>
      <c r="L99" s="751"/>
      <c r="M99" s="754"/>
      <c r="N99" s="755"/>
      <c r="O99" s="755"/>
      <c r="P99" s="756"/>
    </row>
    <row r="100" spans="1:16" ht="28.5" hidden="1" customHeight="1">
      <c r="A100" s="701"/>
      <c r="B100" s="716" t="s">
        <v>55</v>
      </c>
      <c r="C100" s="717"/>
      <c r="D100" s="734" t="e">
        <f>#REF!</f>
        <v>#REF!</v>
      </c>
      <c r="E100" s="735"/>
      <c r="F100" s="736"/>
      <c r="G100" s="691" t="e">
        <f>#REF!</f>
        <v>#REF!</v>
      </c>
      <c r="H100" s="692"/>
      <c r="I100" s="685" t="str">
        <f>$I$21</f>
        <v>自付額</v>
      </c>
      <c r="J100" s="686"/>
      <c r="K100" s="686"/>
      <c r="L100" s="687"/>
      <c r="M100" s="712"/>
      <c r="N100" s="720"/>
      <c r="O100" s="720"/>
      <c r="P100" s="721"/>
    </row>
    <row r="101" spans="1:16" ht="28.5" hidden="1" customHeight="1">
      <c r="A101" s="702"/>
      <c r="B101" s="718"/>
      <c r="C101" s="719"/>
      <c r="D101" s="593"/>
      <c r="E101" s="594"/>
      <c r="F101" s="682"/>
      <c r="G101" s="693"/>
      <c r="H101" s="694"/>
      <c r="I101" s="688"/>
      <c r="J101" s="689"/>
      <c r="K101" s="689"/>
      <c r="L101" s="690"/>
      <c r="M101" s="722"/>
      <c r="N101" s="723"/>
      <c r="O101" s="723"/>
      <c r="P101" s="724"/>
    </row>
    <row r="102" spans="1:16" ht="19.5" hidden="1" customHeight="1">
      <c r="A102" s="701"/>
      <c r="B102" s="737" t="s">
        <v>53</v>
      </c>
      <c r="C102" s="738"/>
      <c r="D102" s="725" t="e">
        <f>#REF!</f>
        <v>#REF!</v>
      </c>
      <c r="E102" s="726"/>
      <c r="F102" s="727"/>
      <c r="G102" s="709" t="e">
        <f>#REF!</f>
        <v>#REF!</v>
      </c>
      <c r="H102" s="710"/>
      <c r="I102" s="685" t="str">
        <f>$I$22</f>
        <v>請領預算內機補轉列應付代收款</v>
      </c>
      <c r="J102" s="686"/>
      <c r="K102" s="686"/>
      <c r="L102" s="687"/>
      <c r="M102" s="722"/>
      <c r="N102" s="723"/>
      <c r="O102" s="723"/>
      <c r="P102" s="724"/>
    </row>
    <row r="103" spans="1:16" ht="19.5" hidden="1" customHeight="1">
      <c r="A103" s="702"/>
      <c r="B103" s="714"/>
      <c r="C103" s="715"/>
      <c r="D103" s="728"/>
      <c r="E103" s="647"/>
      <c r="F103" s="729"/>
      <c r="G103" s="710"/>
      <c r="H103" s="710"/>
      <c r="I103" s="688"/>
      <c r="J103" s="689"/>
      <c r="K103" s="689"/>
      <c r="L103" s="690"/>
      <c r="M103" s="722"/>
      <c r="N103" s="723"/>
      <c r="O103" s="723"/>
      <c r="P103" s="724"/>
    </row>
    <row r="104" spans="1:16" ht="19.5" hidden="1" customHeight="1">
      <c r="A104" s="701" t="s">
        <v>57</v>
      </c>
      <c r="B104" s="737" t="s">
        <v>53</v>
      </c>
      <c r="C104" s="738"/>
      <c r="D104" s="725" t="e">
        <f>#REF!</f>
        <v>#REF!</v>
      </c>
      <c r="E104" s="726"/>
      <c r="F104" s="727"/>
      <c r="G104" s="709" t="e">
        <f>#REF!</f>
        <v>#REF!</v>
      </c>
      <c r="H104" s="710"/>
      <c r="I104" s="685" t="str">
        <f>$I$24</f>
        <v>機補</v>
      </c>
      <c r="J104" s="686"/>
      <c r="K104" s="686"/>
      <c r="L104" s="687"/>
      <c r="M104" s="722"/>
      <c r="N104" s="723"/>
      <c r="O104" s="723"/>
      <c r="P104" s="724"/>
    </row>
    <row r="105" spans="1:16" ht="19.5" hidden="1" customHeight="1">
      <c r="A105" s="730"/>
      <c r="B105" s="714"/>
      <c r="C105" s="715"/>
      <c r="D105" s="731"/>
      <c r="E105" s="732"/>
      <c r="F105" s="733"/>
      <c r="G105" s="710"/>
      <c r="H105" s="710"/>
      <c r="I105" s="688"/>
      <c r="J105" s="689"/>
      <c r="K105" s="689"/>
      <c r="L105" s="690"/>
      <c r="M105" s="722"/>
      <c r="N105" s="723"/>
      <c r="O105" s="723"/>
      <c r="P105" s="724"/>
    </row>
    <row r="106" spans="1:16" ht="19.5" hidden="1" customHeight="1">
      <c r="A106" s="701"/>
      <c r="B106" s="683" t="s">
        <v>53</v>
      </c>
      <c r="C106" s="684"/>
      <c r="D106" s="703" t="e">
        <f>#REF!</f>
        <v>#REF!</v>
      </c>
      <c r="E106" s="704"/>
      <c r="F106" s="705"/>
      <c r="G106" s="709" t="e">
        <f>#REF!</f>
        <v>#REF!</v>
      </c>
      <c r="H106" s="710"/>
      <c r="I106" s="685" t="str">
        <f>$I$25</f>
        <v>機補</v>
      </c>
      <c r="J106" s="686"/>
      <c r="K106" s="686"/>
      <c r="L106" s="687"/>
      <c r="M106" s="238"/>
      <c r="N106" s="253"/>
      <c r="O106" s="253"/>
      <c r="P106" s="254"/>
    </row>
    <row r="107" spans="1:16" ht="19.5" hidden="1" customHeight="1">
      <c r="A107" s="702"/>
      <c r="B107" s="714"/>
      <c r="C107" s="715"/>
      <c r="D107" s="706"/>
      <c r="E107" s="707"/>
      <c r="F107" s="708"/>
      <c r="G107" s="710"/>
      <c r="H107" s="710"/>
      <c r="I107" s="688"/>
      <c r="J107" s="689"/>
      <c r="K107" s="689"/>
      <c r="L107" s="690"/>
      <c r="M107" s="255"/>
      <c r="N107" s="253"/>
      <c r="O107" s="253"/>
      <c r="P107" s="254"/>
    </row>
    <row r="108" spans="1:16" ht="19.5" hidden="1" customHeight="1">
      <c r="A108" s="701"/>
      <c r="B108" s="683"/>
      <c r="C108" s="684"/>
      <c r="D108" s="712"/>
      <c r="E108" s="668"/>
      <c r="F108" s="669"/>
      <c r="G108" s="691"/>
      <c r="H108" s="692"/>
      <c r="I108" s="695"/>
      <c r="J108" s="696"/>
      <c r="K108" s="696"/>
      <c r="L108" s="666"/>
      <c r="N108" s="253"/>
      <c r="O108" s="253"/>
      <c r="P108" s="254"/>
    </row>
    <row r="109" spans="1:16" ht="19.5" hidden="1" customHeight="1">
      <c r="A109" s="711"/>
      <c r="B109" s="697"/>
      <c r="C109" s="680"/>
      <c r="D109" s="713"/>
      <c r="E109" s="670"/>
      <c r="F109" s="671"/>
      <c r="G109" s="693"/>
      <c r="H109" s="694"/>
      <c r="I109" s="698"/>
      <c r="J109" s="699"/>
      <c r="K109" s="699"/>
      <c r="L109" s="700"/>
      <c r="M109" s="255"/>
      <c r="N109" s="253"/>
      <c r="O109" s="253"/>
      <c r="P109" s="254"/>
    </row>
    <row r="110" spans="1:16" ht="19.5" hidden="1" customHeight="1">
      <c r="A110" s="262"/>
      <c r="B110" s="683"/>
      <c r="C110" s="684"/>
      <c r="D110" s="685"/>
      <c r="E110" s="686"/>
      <c r="F110" s="687"/>
      <c r="G110" s="691"/>
      <c r="H110" s="692"/>
      <c r="I110" s="695"/>
      <c r="J110" s="696"/>
      <c r="K110" s="696"/>
      <c r="L110" s="666"/>
      <c r="M110" s="255"/>
      <c r="N110" s="253"/>
      <c r="O110" s="253"/>
      <c r="P110" s="254"/>
    </row>
    <row r="111" spans="1:16" ht="19.5" hidden="1" customHeight="1">
      <c r="A111" s="262"/>
      <c r="B111" s="697"/>
      <c r="C111" s="680"/>
      <c r="D111" s="688"/>
      <c r="E111" s="689"/>
      <c r="F111" s="690"/>
      <c r="G111" s="693"/>
      <c r="H111" s="694"/>
      <c r="I111" s="698"/>
      <c r="J111" s="699"/>
      <c r="K111" s="699"/>
      <c r="L111" s="700"/>
      <c r="M111" s="255"/>
      <c r="N111" s="253"/>
      <c r="O111" s="253"/>
      <c r="P111" s="254"/>
    </row>
    <row r="112" spans="1:16" ht="19.5" hidden="1" customHeight="1">
      <c r="A112" s="262"/>
      <c r="B112" s="665"/>
      <c r="C112" s="666"/>
      <c r="D112" s="667"/>
      <c r="E112" s="668"/>
      <c r="F112" s="669"/>
      <c r="G112" s="672"/>
      <c r="H112" s="673"/>
      <c r="I112" s="676"/>
      <c r="J112" s="677"/>
      <c r="K112" s="677"/>
      <c r="L112" s="678"/>
      <c r="M112" s="255"/>
      <c r="N112" s="253"/>
      <c r="O112" s="253"/>
      <c r="P112" s="254"/>
    </row>
    <row r="113" spans="1:16" ht="19.5" hidden="1" customHeight="1">
      <c r="A113" s="262"/>
      <c r="B113" s="679"/>
      <c r="C113" s="680"/>
      <c r="D113" s="670"/>
      <c r="E113" s="670"/>
      <c r="F113" s="671"/>
      <c r="G113" s="674"/>
      <c r="H113" s="675"/>
      <c r="I113" s="681"/>
      <c r="J113" s="594"/>
      <c r="K113" s="594"/>
      <c r="L113" s="682"/>
      <c r="M113" s="255"/>
      <c r="N113" s="253"/>
      <c r="O113" s="253"/>
      <c r="P113" s="254"/>
    </row>
    <row r="114" spans="1:16" ht="30" hidden="1" customHeight="1">
      <c r="A114" s="658" t="s">
        <v>37</v>
      </c>
      <c r="B114" s="659"/>
      <c r="C114" s="659"/>
      <c r="D114" s="659"/>
      <c r="E114" s="659"/>
      <c r="F114" s="659"/>
      <c r="G114" s="660" t="e">
        <f>SUM(G100:H113)</f>
        <v>#REF!</v>
      </c>
      <c r="H114" s="661"/>
      <c r="I114" s="662"/>
      <c r="J114" s="663"/>
      <c r="K114" s="663"/>
      <c r="L114" s="664"/>
      <c r="M114" s="256"/>
      <c r="N114" s="257"/>
      <c r="O114" s="257"/>
      <c r="P114" s="258"/>
    </row>
    <row r="115" spans="1:16" hidden="1"/>
    <row r="116" spans="1:16" hidden="1"/>
    <row r="117" spans="1:16" ht="25.5" hidden="1">
      <c r="A117" s="818" t="e">
        <f>#REF!</f>
        <v>#REF!</v>
      </c>
      <c r="B117" s="818"/>
      <c r="C117" s="818"/>
      <c r="D117" s="818"/>
      <c r="E117" s="818"/>
      <c r="F117" s="818"/>
      <c r="G117" s="818"/>
      <c r="H117" s="818"/>
      <c r="I117" s="818"/>
      <c r="J117" s="818"/>
      <c r="K117" s="818"/>
      <c r="L117" s="818"/>
      <c r="M117" s="818"/>
      <c r="N117" s="818"/>
      <c r="O117" s="818"/>
      <c r="P117" s="818"/>
    </row>
    <row r="118" spans="1:16" ht="27.75" hidden="1">
      <c r="A118" s="819" t="s">
        <v>17</v>
      </c>
      <c r="B118" s="819"/>
      <c r="C118" s="819"/>
      <c r="D118" s="819"/>
      <c r="E118" s="819"/>
      <c r="F118" s="819"/>
      <c r="G118" s="819"/>
      <c r="H118" s="819"/>
      <c r="I118" s="819"/>
      <c r="J118" s="819"/>
      <c r="K118" s="819"/>
      <c r="L118" s="819"/>
      <c r="M118" s="819"/>
      <c r="N118" s="819"/>
      <c r="O118" s="819"/>
      <c r="P118" s="819"/>
    </row>
    <row r="119" spans="1:16" hidden="1">
      <c r="A119" s="750" t="s">
        <v>6</v>
      </c>
      <c r="B119" s="750"/>
      <c r="C119" s="750"/>
      <c r="D119" s="820" t="s">
        <v>64</v>
      </c>
      <c r="E119" s="820"/>
      <c r="F119" s="821"/>
      <c r="G119" s="821"/>
      <c r="H119" s="821"/>
      <c r="I119" s="821"/>
      <c r="J119" s="821"/>
      <c r="K119" s="821"/>
      <c r="L119" s="821"/>
      <c r="M119" s="821"/>
      <c r="N119" s="821"/>
      <c r="O119" s="821"/>
      <c r="P119" s="821"/>
    </row>
    <row r="120" spans="1:16" ht="30" hidden="1" customHeight="1">
      <c r="A120" s="797" t="s">
        <v>7</v>
      </c>
      <c r="B120" s="798"/>
      <c r="C120" s="798"/>
      <c r="D120" s="798"/>
      <c r="E120" s="798"/>
      <c r="F120" s="246"/>
      <c r="G120" s="246"/>
      <c r="H120" s="246"/>
      <c r="I120" s="246"/>
      <c r="J120" s="799" t="s">
        <v>18</v>
      </c>
      <c r="K120" s="799"/>
      <c r="L120" s="799"/>
      <c r="M120" s="799"/>
      <c r="N120" s="799"/>
      <c r="O120" s="247"/>
      <c r="P120" s="248" t="s">
        <v>50</v>
      </c>
    </row>
    <row r="121" spans="1:16" ht="30" hidden="1" customHeight="1">
      <c r="A121" s="800" t="s">
        <v>19</v>
      </c>
      <c r="B121" s="770"/>
      <c r="C121" s="770"/>
      <c r="D121" s="803" t="s">
        <v>8</v>
      </c>
      <c r="E121" s="804"/>
      <c r="F121" s="804"/>
      <c r="G121" s="804"/>
      <c r="H121" s="805" t="s">
        <v>55</v>
      </c>
      <c r="I121" s="805"/>
      <c r="J121" s="805"/>
      <c r="K121" s="805"/>
      <c r="L121" s="805"/>
      <c r="M121" s="805"/>
      <c r="N121" s="805"/>
      <c r="O121" s="805"/>
      <c r="P121" s="806"/>
    </row>
    <row r="122" spans="1:16" ht="30" hidden="1" customHeight="1">
      <c r="A122" s="801"/>
      <c r="B122" s="751"/>
      <c r="C122" s="751"/>
      <c r="D122" s="606" t="s">
        <v>20</v>
      </c>
      <c r="E122" s="607"/>
      <c r="F122" s="607"/>
      <c r="G122" s="646"/>
      <c r="H122" s="751" t="s">
        <v>22</v>
      </c>
      <c r="I122" s="751"/>
      <c r="J122" s="807" t="e">
        <f>D143</f>
        <v>#REF!</v>
      </c>
      <c r="K122" s="808"/>
      <c r="L122" s="808"/>
      <c r="M122" s="808"/>
      <c r="N122" s="808"/>
      <c r="O122" s="809"/>
      <c r="P122" s="810"/>
    </row>
    <row r="123" spans="1:16" ht="30" hidden="1" customHeight="1">
      <c r="A123" s="802"/>
      <c r="B123" s="771"/>
      <c r="C123" s="771"/>
      <c r="D123" s="811" t="e">
        <f>#REF!</f>
        <v>#REF!</v>
      </c>
      <c r="E123" s="812"/>
      <c r="F123" s="812"/>
      <c r="G123" s="813"/>
      <c r="H123" s="771" t="s">
        <v>21</v>
      </c>
      <c r="I123" s="771"/>
      <c r="J123" s="814" t="str">
        <f>D5</f>
        <v>113年8月</v>
      </c>
      <c r="K123" s="815"/>
      <c r="L123" s="815"/>
      <c r="M123" s="815"/>
      <c r="N123" s="816" t="str">
        <f>I143</f>
        <v>機補</v>
      </c>
      <c r="O123" s="816"/>
      <c r="P123" s="817"/>
    </row>
    <row r="124" spans="1:16" hidden="1">
      <c r="A124" s="762" t="s">
        <v>9</v>
      </c>
      <c r="B124" s="763"/>
      <c r="C124" s="763"/>
      <c r="D124" s="764"/>
      <c r="E124" s="768" t="s">
        <v>43</v>
      </c>
      <c r="F124" s="763"/>
      <c r="G124" s="763"/>
      <c r="H124" s="764"/>
      <c r="I124" s="770" t="s">
        <v>23</v>
      </c>
      <c r="J124" s="770"/>
      <c r="K124" s="770"/>
      <c r="L124" s="770"/>
      <c r="M124" s="770"/>
      <c r="N124" s="772" t="s">
        <v>44</v>
      </c>
      <c r="O124" s="773"/>
      <c r="P124" s="774"/>
    </row>
    <row r="125" spans="1:16" ht="17.25" hidden="1" thickBot="1">
      <c r="A125" s="765"/>
      <c r="B125" s="766"/>
      <c r="C125" s="766"/>
      <c r="D125" s="767"/>
      <c r="E125" s="769"/>
      <c r="F125" s="766"/>
      <c r="G125" s="766"/>
      <c r="H125" s="767"/>
      <c r="I125" s="771"/>
      <c r="J125" s="771"/>
      <c r="K125" s="771"/>
      <c r="L125" s="771"/>
      <c r="M125" s="771"/>
      <c r="N125" s="775"/>
      <c r="O125" s="776"/>
      <c r="P125" s="777"/>
    </row>
    <row r="126" spans="1:16" hidden="1">
      <c r="A126" s="778" t="s">
        <v>10</v>
      </c>
      <c r="B126" s="779"/>
      <c r="C126" s="779"/>
      <c r="D126" s="780"/>
      <c r="E126" s="781"/>
      <c r="F126" s="781"/>
      <c r="G126" s="781"/>
      <c r="H126" s="781"/>
      <c r="I126" s="784"/>
      <c r="J126" s="784"/>
      <c r="K126" s="784"/>
      <c r="L126" s="784"/>
      <c r="M126" s="784"/>
      <c r="N126" s="784"/>
      <c r="O126" s="787"/>
      <c r="P126" s="788"/>
    </row>
    <row r="127" spans="1:16" hidden="1">
      <c r="A127" s="793"/>
      <c r="B127" s="750"/>
      <c r="C127" s="750"/>
      <c r="D127" s="794"/>
      <c r="E127" s="782"/>
      <c r="F127" s="782"/>
      <c r="G127" s="782"/>
      <c r="H127" s="782"/>
      <c r="I127" s="785"/>
      <c r="J127" s="785"/>
      <c r="K127" s="785"/>
      <c r="L127" s="785"/>
      <c r="M127" s="785"/>
      <c r="N127" s="785"/>
      <c r="O127" s="789"/>
      <c r="P127" s="790"/>
    </row>
    <row r="128" spans="1:16" hidden="1">
      <c r="A128" s="795" t="s">
        <v>11</v>
      </c>
      <c r="B128" s="632"/>
      <c r="C128" s="632"/>
      <c r="D128" s="796"/>
      <c r="E128" s="782"/>
      <c r="F128" s="782"/>
      <c r="G128" s="782"/>
      <c r="H128" s="782"/>
      <c r="I128" s="785"/>
      <c r="J128" s="785"/>
      <c r="K128" s="785"/>
      <c r="L128" s="785"/>
      <c r="M128" s="785"/>
      <c r="N128" s="785"/>
      <c r="O128" s="789"/>
      <c r="P128" s="790"/>
    </row>
    <row r="129" spans="1:16" ht="17.25" hidden="1" thickBot="1">
      <c r="A129" s="765" t="s">
        <v>12</v>
      </c>
      <c r="B129" s="766"/>
      <c r="C129" s="766"/>
      <c r="D129" s="767"/>
      <c r="E129" s="783"/>
      <c r="F129" s="783"/>
      <c r="G129" s="783"/>
      <c r="H129" s="783"/>
      <c r="I129" s="786"/>
      <c r="J129" s="786"/>
      <c r="K129" s="786"/>
      <c r="L129" s="786"/>
      <c r="M129" s="786"/>
      <c r="N129" s="786"/>
      <c r="O129" s="791"/>
      <c r="P129" s="792"/>
    </row>
    <row r="130" spans="1:16" hidden="1">
      <c r="A130" s="739" t="s">
        <v>42</v>
      </c>
      <c r="B130" s="739"/>
      <c r="C130" s="739"/>
      <c r="D130" s="739"/>
      <c r="E130" s="739"/>
      <c r="F130" s="739"/>
      <c r="G130" s="739"/>
      <c r="H130" s="739"/>
      <c r="I130" s="739"/>
      <c r="J130" s="739"/>
      <c r="K130" s="739"/>
      <c r="L130" s="739"/>
      <c r="M130" s="739"/>
      <c r="N130" s="739"/>
      <c r="O130" s="739"/>
      <c r="P130" s="739"/>
    </row>
    <row r="131" spans="1:16" ht="21" hidden="1">
      <c r="A131" s="740" t="e">
        <f>#REF!</f>
        <v>#REF!</v>
      </c>
      <c r="B131" s="740"/>
      <c r="C131" s="740"/>
      <c r="D131" s="740"/>
      <c r="E131" s="740"/>
      <c r="F131" s="740"/>
      <c r="G131" s="740"/>
      <c r="H131" s="740"/>
      <c r="I131" s="740"/>
      <c r="J131" s="740"/>
      <c r="K131" s="740"/>
      <c r="L131" s="740"/>
      <c r="M131" s="740"/>
      <c r="N131" s="740"/>
      <c r="O131" s="740"/>
      <c r="P131" s="740"/>
    </row>
    <row r="132" spans="1:16" ht="21" hidden="1">
      <c r="A132" s="741" t="s">
        <v>0</v>
      </c>
      <c r="B132" s="741"/>
      <c r="C132" s="741"/>
      <c r="D132" s="741"/>
      <c r="E132" s="741"/>
      <c r="F132" s="741"/>
      <c r="G132" s="741"/>
      <c r="H132" s="741"/>
      <c r="I132" s="741"/>
      <c r="J132" s="741"/>
      <c r="K132" s="741"/>
      <c r="L132" s="741"/>
      <c r="M132" s="741"/>
      <c r="N132" s="741"/>
      <c r="O132" s="741"/>
      <c r="P132" s="741"/>
    </row>
    <row r="133" spans="1:16" ht="21" hidden="1">
      <c r="E133" s="250"/>
      <c r="F133" s="250"/>
      <c r="G133" s="250"/>
      <c r="H133" s="250"/>
      <c r="I133" s="250"/>
      <c r="J133" s="250"/>
      <c r="K133" s="249"/>
      <c r="L133" s="249"/>
      <c r="M133" s="249"/>
      <c r="N133" s="250"/>
      <c r="O133" s="742">
        <f ca="1">TODAY()</f>
        <v>45579</v>
      </c>
      <c r="P133" s="742"/>
    </row>
    <row r="134" spans="1:16" hidden="1">
      <c r="A134" s="743" t="s">
        <v>35</v>
      </c>
      <c r="B134" s="744"/>
      <c r="C134" s="745" t="str">
        <f>D5</f>
        <v>113年8月</v>
      </c>
      <c r="D134" s="745"/>
      <c r="E134" s="745"/>
      <c r="F134" s="746" t="s">
        <v>113</v>
      </c>
      <c r="G134" s="746"/>
      <c r="H134" s="746"/>
      <c r="I134" s="747" t="e">
        <f>#REF!</f>
        <v>#REF!</v>
      </c>
      <c r="J134" s="747"/>
      <c r="K134" s="747"/>
      <c r="L134" s="747"/>
      <c r="M134" s="747"/>
      <c r="N134" s="747"/>
      <c r="O134" s="747"/>
      <c r="P134" s="748"/>
    </row>
    <row r="135" spans="1:16" hidden="1">
      <c r="A135" s="749" t="s">
        <v>41</v>
      </c>
      <c r="B135" s="726"/>
      <c r="C135" s="750"/>
      <c r="D135" s="750"/>
      <c r="E135" s="750"/>
      <c r="F135" s="727"/>
      <c r="G135" s="751" t="s">
        <v>36</v>
      </c>
      <c r="H135" s="751"/>
      <c r="I135" s="751" t="s">
        <v>40</v>
      </c>
      <c r="J135" s="751"/>
      <c r="K135" s="751"/>
      <c r="L135" s="751"/>
      <c r="M135" s="737" t="s">
        <v>39</v>
      </c>
      <c r="N135" s="752"/>
      <c r="O135" s="752"/>
      <c r="P135" s="753"/>
    </row>
    <row r="136" spans="1:16" hidden="1">
      <c r="A136" s="251" t="s">
        <v>24</v>
      </c>
      <c r="B136" s="757" t="s">
        <v>25</v>
      </c>
      <c r="C136" s="758"/>
      <c r="D136" s="759" t="s">
        <v>51</v>
      </c>
      <c r="E136" s="760"/>
      <c r="F136" s="761"/>
      <c r="G136" s="751"/>
      <c r="H136" s="751"/>
      <c r="I136" s="751"/>
      <c r="J136" s="751"/>
      <c r="K136" s="751"/>
      <c r="L136" s="751"/>
      <c r="M136" s="754"/>
      <c r="N136" s="755"/>
      <c r="O136" s="755"/>
      <c r="P136" s="756"/>
    </row>
    <row r="137" spans="1:16" ht="28.5" hidden="1" customHeight="1">
      <c r="A137" s="701"/>
      <c r="B137" s="716" t="s">
        <v>55</v>
      </c>
      <c r="C137" s="717"/>
      <c r="D137" s="734" t="e">
        <f>#REF!</f>
        <v>#REF!</v>
      </c>
      <c r="E137" s="735"/>
      <c r="F137" s="736"/>
      <c r="G137" s="691" t="e">
        <f>#REF!</f>
        <v>#REF!</v>
      </c>
      <c r="H137" s="692"/>
      <c r="I137" s="685" t="str">
        <f>$I$21</f>
        <v>自付額</v>
      </c>
      <c r="J137" s="686"/>
      <c r="K137" s="686"/>
      <c r="L137" s="687"/>
      <c r="M137" s="712"/>
      <c r="N137" s="720"/>
      <c r="O137" s="720"/>
      <c r="P137" s="721"/>
    </row>
    <row r="138" spans="1:16" ht="28.5" hidden="1" customHeight="1">
      <c r="A138" s="702"/>
      <c r="B138" s="718"/>
      <c r="C138" s="719"/>
      <c r="D138" s="593"/>
      <c r="E138" s="594"/>
      <c r="F138" s="682"/>
      <c r="G138" s="693"/>
      <c r="H138" s="694"/>
      <c r="I138" s="688"/>
      <c r="J138" s="689"/>
      <c r="K138" s="689"/>
      <c r="L138" s="690"/>
      <c r="M138" s="722"/>
      <c r="N138" s="723"/>
      <c r="O138" s="723"/>
      <c r="P138" s="724"/>
    </row>
    <row r="139" spans="1:16" ht="19.5" hidden="1" customHeight="1">
      <c r="A139" s="701"/>
      <c r="B139" s="737" t="s">
        <v>53</v>
      </c>
      <c r="C139" s="738"/>
      <c r="D139" s="725" t="e">
        <f>#REF!</f>
        <v>#REF!</v>
      </c>
      <c r="E139" s="726"/>
      <c r="F139" s="727"/>
      <c r="G139" s="709" t="e">
        <f>#REF!</f>
        <v>#REF!</v>
      </c>
      <c r="H139" s="710"/>
      <c r="I139" s="685" t="str">
        <f>$I$22</f>
        <v>請領預算內機補轉列應付代收款</v>
      </c>
      <c r="J139" s="686"/>
      <c r="K139" s="686"/>
      <c r="L139" s="687"/>
      <c r="M139" s="722"/>
      <c r="N139" s="723"/>
      <c r="O139" s="723"/>
      <c r="P139" s="724"/>
    </row>
    <row r="140" spans="1:16" ht="19.5" hidden="1" customHeight="1">
      <c r="A140" s="702"/>
      <c r="B140" s="714"/>
      <c r="C140" s="715"/>
      <c r="D140" s="728"/>
      <c r="E140" s="647"/>
      <c r="F140" s="729"/>
      <c r="G140" s="710"/>
      <c r="H140" s="710"/>
      <c r="I140" s="688"/>
      <c r="J140" s="689"/>
      <c r="K140" s="689"/>
      <c r="L140" s="690"/>
      <c r="M140" s="722"/>
      <c r="N140" s="723"/>
      <c r="O140" s="723"/>
      <c r="P140" s="724"/>
    </row>
    <row r="141" spans="1:16" ht="19.5" hidden="1" customHeight="1">
      <c r="A141" s="701"/>
      <c r="B141" s="737" t="s">
        <v>53</v>
      </c>
      <c r="C141" s="738"/>
      <c r="D141" s="725" t="e">
        <f>#REF!</f>
        <v>#REF!</v>
      </c>
      <c r="E141" s="726"/>
      <c r="F141" s="727"/>
      <c r="G141" s="709" t="e">
        <f>#REF!</f>
        <v>#REF!</v>
      </c>
      <c r="H141" s="710"/>
      <c r="I141" s="685" t="str">
        <f>$I$24</f>
        <v>機補</v>
      </c>
      <c r="J141" s="686"/>
      <c r="K141" s="686"/>
      <c r="L141" s="687"/>
      <c r="M141" s="722"/>
      <c r="N141" s="723"/>
      <c r="O141" s="723"/>
      <c r="P141" s="724"/>
    </row>
    <row r="142" spans="1:16" ht="19.5" hidden="1" customHeight="1">
      <c r="A142" s="730"/>
      <c r="B142" s="714"/>
      <c r="C142" s="715"/>
      <c r="D142" s="731"/>
      <c r="E142" s="732"/>
      <c r="F142" s="733"/>
      <c r="G142" s="710"/>
      <c r="H142" s="710"/>
      <c r="I142" s="688"/>
      <c r="J142" s="689"/>
      <c r="K142" s="689"/>
      <c r="L142" s="690"/>
      <c r="M142" s="722"/>
      <c r="N142" s="723"/>
      <c r="O142" s="723"/>
      <c r="P142" s="724"/>
    </row>
    <row r="143" spans="1:16" ht="19.5" hidden="1" customHeight="1">
      <c r="A143" s="701" t="s">
        <v>123</v>
      </c>
      <c r="B143" s="683" t="s">
        <v>53</v>
      </c>
      <c r="C143" s="684"/>
      <c r="D143" s="703" t="e">
        <f>#REF!</f>
        <v>#REF!</v>
      </c>
      <c r="E143" s="704"/>
      <c r="F143" s="705"/>
      <c r="G143" s="709" t="e">
        <f>#REF!</f>
        <v>#REF!</v>
      </c>
      <c r="H143" s="710"/>
      <c r="I143" s="685" t="str">
        <f>$I$25</f>
        <v>機補</v>
      </c>
      <c r="J143" s="686"/>
      <c r="K143" s="686"/>
      <c r="L143" s="687"/>
      <c r="M143" s="238"/>
      <c r="N143" s="253"/>
      <c r="O143" s="253"/>
      <c r="P143" s="254"/>
    </row>
    <row r="144" spans="1:16" ht="19.5" hidden="1" customHeight="1">
      <c r="A144" s="702"/>
      <c r="B144" s="714"/>
      <c r="C144" s="715"/>
      <c r="D144" s="706"/>
      <c r="E144" s="707"/>
      <c r="F144" s="708"/>
      <c r="G144" s="710"/>
      <c r="H144" s="710"/>
      <c r="I144" s="688"/>
      <c r="J144" s="689"/>
      <c r="K144" s="689"/>
      <c r="L144" s="690"/>
      <c r="M144" s="255"/>
      <c r="N144" s="253"/>
      <c r="O144" s="253"/>
      <c r="P144" s="254"/>
    </row>
    <row r="145" spans="1:16" ht="20.25" hidden="1" customHeight="1">
      <c r="A145" s="701"/>
      <c r="B145" s="683"/>
      <c r="C145" s="684"/>
      <c r="D145" s="712"/>
      <c r="E145" s="668"/>
      <c r="F145" s="669"/>
      <c r="G145" s="691"/>
      <c r="H145" s="692"/>
      <c r="I145" s="695"/>
      <c r="J145" s="696"/>
      <c r="K145" s="696"/>
      <c r="L145" s="666"/>
      <c r="N145" s="253"/>
      <c r="O145" s="253"/>
      <c r="P145" s="254"/>
    </row>
    <row r="146" spans="1:16" ht="20.25" hidden="1" customHeight="1">
      <c r="A146" s="711"/>
      <c r="B146" s="697"/>
      <c r="C146" s="680"/>
      <c r="D146" s="713"/>
      <c r="E146" s="670"/>
      <c r="F146" s="671"/>
      <c r="G146" s="693"/>
      <c r="H146" s="694"/>
      <c r="I146" s="698"/>
      <c r="J146" s="699"/>
      <c r="K146" s="699"/>
      <c r="L146" s="700"/>
      <c r="M146" s="255"/>
      <c r="N146" s="253"/>
      <c r="O146" s="253"/>
      <c r="P146" s="254"/>
    </row>
    <row r="147" spans="1:16" ht="20.25" hidden="1" customHeight="1">
      <c r="A147" s="262"/>
      <c r="B147" s="683"/>
      <c r="C147" s="684"/>
      <c r="D147" s="685"/>
      <c r="E147" s="686"/>
      <c r="F147" s="687"/>
      <c r="G147" s="691"/>
      <c r="H147" s="692"/>
      <c r="I147" s="695"/>
      <c r="J147" s="696"/>
      <c r="K147" s="696"/>
      <c r="L147" s="666"/>
      <c r="M147" s="255"/>
      <c r="N147" s="253"/>
      <c r="O147" s="253"/>
      <c r="P147" s="254"/>
    </row>
    <row r="148" spans="1:16" ht="20.25" hidden="1" customHeight="1">
      <c r="A148" s="262"/>
      <c r="B148" s="697"/>
      <c r="C148" s="680"/>
      <c r="D148" s="688"/>
      <c r="E148" s="689"/>
      <c r="F148" s="690"/>
      <c r="G148" s="693"/>
      <c r="H148" s="694"/>
      <c r="I148" s="698"/>
      <c r="J148" s="699"/>
      <c r="K148" s="699"/>
      <c r="L148" s="700"/>
      <c r="M148" s="255"/>
      <c r="N148" s="253"/>
      <c r="O148" s="253"/>
      <c r="P148" s="254"/>
    </row>
    <row r="149" spans="1:16" ht="20.25" hidden="1" customHeight="1">
      <c r="A149" s="262"/>
      <c r="B149" s="665"/>
      <c r="C149" s="666"/>
      <c r="D149" s="667"/>
      <c r="E149" s="668"/>
      <c r="F149" s="669"/>
      <c r="G149" s="672"/>
      <c r="H149" s="673"/>
      <c r="I149" s="676"/>
      <c r="J149" s="677"/>
      <c r="K149" s="677"/>
      <c r="L149" s="678"/>
      <c r="M149" s="255"/>
      <c r="N149" s="253"/>
      <c r="O149" s="253"/>
      <c r="P149" s="254"/>
    </row>
    <row r="150" spans="1:16" ht="20.25" hidden="1" customHeight="1">
      <c r="A150" s="262"/>
      <c r="B150" s="679"/>
      <c r="C150" s="680"/>
      <c r="D150" s="670"/>
      <c r="E150" s="670"/>
      <c r="F150" s="671"/>
      <c r="G150" s="674"/>
      <c r="H150" s="675"/>
      <c r="I150" s="681"/>
      <c r="J150" s="594"/>
      <c r="K150" s="594"/>
      <c r="L150" s="682"/>
      <c r="M150" s="255"/>
      <c r="N150" s="253"/>
      <c r="O150" s="253"/>
      <c r="P150" s="254"/>
    </row>
    <row r="151" spans="1:16" ht="23.25" hidden="1" customHeight="1">
      <c r="A151" s="658" t="s">
        <v>37</v>
      </c>
      <c r="B151" s="659"/>
      <c r="C151" s="659"/>
      <c r="D151" s="659"/>
      <c r="E151" s="659"/>
      <c r="F151" s="659"/>
      <c r="G151" s="660" t="e">
        <f>SUM(G137:H150)</f>
        <v>#REF!</v>
      </c>
      <c r="H151" s="661"/>
      <c r="I151" s="662"/>
      <c r="J151" s="663"/>
      <c r="K151" s="663"/>
      <c r="L151" s="664"/>
      <c r="M151" s="256"/>
      <c r="N151" s="257"/>
      <c r="O151" s="257"/>
      <c r="P151" s="258"/>
    </row>
  </sheetData>
  <sheetProtection password="DF9A" sheet="1" formatCells="0" formatColumns="0" formatRows="0"/>
  <mergeCells count="367">
    <mergeCell ref="D5:F5"/>
    <mergeCell ref="G5:P5"/>
    <mergeCell ref="E6:I6"/>
    <mergeCell ref="A7:P7"/>
    <mergeCell ref="A8:E8"/>
    <mergeCell ref="J8:N8"/>
    <mergeCell ref="A1:P1"/>
    <mergeCell ref="A2:P2"/>
    <mergeCell ref="A3:C3"/>
    <mergeCell ref="D3:E3"/>
    <mergeCell ref="C4:E4"/>
    <mergeCell ref="F4:G4"/>
    <mergeCell ref="I4:L4"/>
    <mergeCell ref="M4:N4"/>
    <mergeCell ref="A9:D10"/>
    <mergeCell ref="E9:H10"/>
    <mergeCell ref="I9:M10"/>
    <mergeCell ref="N9:P10"/>
    <mergeCell ref="A11:D11"/>
    <mergeCell ref="E11:H14"/>
    <mergeCell ref="I11:M14"/>
    <mergeCell ref="N11:P14"/>
    <mergeCell ref="A12:D12"/>
    <mergeCell ref="A13:D13"/>
    <mergeCell ref="A19:F19"/>
    <mergeCell ref="G19:H20"/>
    <mergeCell ref="I19:L20"/>
    <mergeCell ref="M19:P20"/>
    <mergeCell ref="B20:C20"/>
    <mergeCell ref="D20:F20"/>
    <mergeCell ref="A14:D14"/>
    <mergeCell ref="A15:P15"/>
    <mergeCell ref="A16:P16"/>
    <mergeCell ref="O17:P17"/>
    <mergeCell ref="A18:B18"/>
    <mergeCell ref="C18:E18"/>
    <mergeCell ref="F18:H18"/>
    <mergeCell ref="I18:P18"/>
    <mergeCell ref="B21:C21"/>
    <mergeCell ref="D21:F21"/>
    <mergeCell ref="G21:H21"/>
    <mergeCell ref="I21:L21"/>
    <mergeCell ref="M21:P24"/>
    <mergeCell ref="B22:C22"/>
    <mergeCell ref="D22:F22"/>
    <mergeCell ref="G22:H22"/>
    <mergeCell ref="I22:L22"/>
    <mergeCell ref="B23:C23"/>
    <mergeCell ref="B25:C25"/>
    <mergeCell ref="D25:F25"/>
    <mergeCell ref="G25:H25"/>
    <mergeCell ref="I25:L25"/>
    <mergeCell ref="B26:C26"/>
    <mergeCell ref="D26:F26"/>
    <mergeCell ref="G26:H26"/>
    <mergeCell ref="I26:L26"/>
    <mergeCell ref="D23:F23"/>
    <mergeCell ref="G23:H23"/>
    <mergeCell ref="I23:L23"/>
    <mergeCell ref="B24:C24"/>
    <mergeCell ref="D24:F24"/>
    <mergeCell ref="G24:H24"/>
    <mergeCell ref="I24:L24"/>
    <mergeCell ref="B29:C29"/>
    <mergeCell ref="D29:F29"/>
    <mergeCell ref="G29:H29"/>
    <mergeCell ref="I29:L29"/>
    <mergeCell ref="B30:C30"/>
    <mergeCell ref="D30:F30"/>
    <mergeCell ref="G30:H30"/>
    <mergeCell ref="I30:L30"/>
    <mergeCell ref="B27:C27"/>
    <mergeCell ref="D27:F27"/>
    <mergeCell ref="G27:H27"/>
    <mergeCell ref="I27:L27"/>
    <mergeCell ref="B28:C28"/>
    <mergeCell ref="D28:F28"/>
    <mergeCell ref="G28:H28"/>
    <mergeCell ref="I28:L28"/>
    <mergeCell ref="B33:C33"/>
    <mergeCell ref="D33:F33"/>
    <mergeCell ref="G33:H33"/>
    <mergeCell ref="I33:L33"/>
    <mergeCell ref="B34:C34"/>
    <mergeCell ref="D34:F34"/>
    <mergeCell ref="G34:H34"/>
    <mergeCell ref="I34:L34"/>
    <mergeCell ref="B31:C31"/>
    <mergeCell ref="D31:F31"/>
    <mergeCell ref="G31:H31"/>
    <mergeCell ref="I31:L31"/>
    <mergeCell ref="B32:C32"/>
    <mergeCell ref="D32:F32"/>
    <mergeCell ref="G32:H32"/>
    <mergeCell ref="I32:L32"/>
    <mergeCell ref="A37:F37"/>
    <mergeCell ref="G37:H37"/>
    <mergeCell ref="I37:L37"/>
    <mergeCell ref="A41:P41"/>
    <mergeCell ref="A42:P42"/>
    <mergeCell ref="A43:C43"/>
    <mergeCell ref="D43:E43"/>
    <mergeCell ref="F43:P43"/>
    <mergeCell ref="B35:C35"/>
    <mergeCell ref="D35:F35"/>
    <mergeCell ref="G35:H35"/>
    <mergeCell ref="I35:L35"/>
    <mergeCell ref="B36:C36"/>
    <mergeCell ref="D36:F36"/>
    <mergeCell ref="G36:H36"/>
    <mergeCell ref="I36:L36"/>
    <mergeCell ref="J47:M47"/>
    <mergeCell ref="N47:P47"/>
    <mergeCell ref="A48:D49"/>
    <mergeCell ref="E48:H49"/>
    <mergeCell ref="I48:M49"/>
    <mergeCell ref="N48:P49"/>
    <mergeCell ref="A44:E44"/>
    <mergeCell ref="J44:N44"/>
    <mergeCell ref="A45:C47"/>
    <mergeCell ref="D45:G45"/>
    <mergeCell ref="H45:P45"/>
    <mergeCell ref="D46:G46"/>
    <mergeCell ref="H46:I46"/>
    <mergeCell ref="J46:P46"/>
    <mergeCell ref="D47:G47"/>
    <mergeCell ref="H47:I47"/>
    <mergeCell ref="A54:P54"/>
    <mergeCell ref="A55:P55"/>
    <mergeCell ref="A56:P56"/>
    <mergeCell ref="O57:P57"/>
    <mergeCell ref="A58:B58"/>
    <mergeCell ref="C58:E58"/>
    <mergeCell ref="F58:H58"/>
    <mergeCell ref="I58:P58"/>
    <mergeCell ref="A50:D50"/>
    <mergeCell ref="E50:H53"/>
    <mergeCell ref="I50:M53"/>
    <mergeCell ref="N50:P53"/>
    <mergeCell ref="A51:D51"/>
    <mergeCell ref="A52:D52"/>
    <mergeCell ref="A53:D53"/>
    <mergeCell ref="M61:P66"/>
    <mergeCell ref="A63:A64"/>
    <mergeCell ref="B63:C64"/>
    <mergeCell ref="D63:F64"/>
    <mergeCell ref="G63:H64"/>
    <mergeCell ref="A59:F59"/>
    <mergeCell ref="G59:H60"/>
    <mergeCell ref="I59:L60"/>
    <mergeCell ref="M59:P60"/>
    <mergeCell ref="B60:C60"/>
    <mergeCell ref="D60:F60"/>
    <mergeCell ref="I63:L64"/>
    <mergeCell ref="A65:A66"/>
    <mergeCell ref="B65:C66"/>
    <mergeCell ref="D65:F66"/>
    <mergeCell ref="G65:H66"/>
    <mergeCell ref="I65:L66"/>
    <mergeCell ref="A61:A62"/>
    <mergeCell ref="B61:C62"/>
    <mergeCell ref="D61:F62"/>
    <mergeCell ref="G61:H62"/>
    <mergeCell ref="I61:L62"/>
    <mergeCell ref="A67:A68"/>
    <mergeCell ref="B67:C68"/>
    <mergeCell ref="D67:F68"/>
    <mergeCell ref="G67:H68"/>
    <mergeCell ref="I67:L68"/>
    <mergeCell ref="A69:A70"/>
    <mergeCell ref="B69:C69"/>
    <mergeCell ref="D69:F70"/>
    <mergeCell ref="G69:H70"/>
    <mergeCell ref="I69:L69"/>
    <mergeCell ref="B73:C73"/>
    <mergeCell ref="D73:F74"/>
    <mergeCell ref="G73:H74"/>
    <mergeCell ref="I73:L73"/>
    <mergeCell ref="B74:C74"/>
    <mergeCell ref="I74:L74"/>
    <mergeCell ref="B70:C70"/>
    <mergeCell ref="I70:L70"/>
    <mergeCell ref="B71:C71"/>
    <mergeCell ref="D71:F72"/>
    <mergeCell ref="G71:H72"/>
    <mergeCell ref="I71:L71"/>
    <mergeCell ref="B72:C72"/>
    <mergeCell ref="I72:L72"/>
    <mergeCell ref="A77:F77"/>
    <mergeCell ref="G77:H77"/>
    <mergeCell ref="I77:L77"/>
    <mergeCell ref="A80:P80"/>
    <mergeCell ref="A81:P81"/>
    <mergeCell ref="A82:C82"/>
    <mergeCell ref="D82:E82"/>
    <mergeCell ref="F82:P82"/>
    <mergeCell ref="B75:C75"/>
    <mergeCell ref="D75:F76"/>
    <mergeCell ref="G75:H76"/>
    <mergeCell ref="I75:L75"/>
    <mergeCell ref="B76:C76"/>
    <mergeCell ref="I76:L76"/>
    <mergeCell ref="J86:M86"/>
    <mergeCell ref="N86:P86"/>
    <mergeCell ref="A87:D88"/>
    <mergeCell ref="E87:H88"/>
    <mergeCell ref="I87:M88"/>
    <mergeCell ref="N87:P88"/>
    <mergeCell ref="A83:E83"/>
    <mergeCell ref="J83:N83"/>
    <mergeCell ref="A84:C86"/>
    <mergeCell ref="D84:G84"/>
    <mergeCell ref="H84:P84"/>
    <mergeCell ref="D85:G85"/>
    <mergeCell ref="H85:I85"/>
    <mergeCell ref="J85:P85"/>
    <mergeCell ref="D86:G86"/>
    <mergeCell ref="H86:I86"/>
    <mergeCell ref="A93:P93"/>
    <mergeCell ref="A94:P94"/>
    <mergeCell ref="A95:P95"/>
    <mergeCell ref="O96:P96"/>
    <mergeCell ref="A97:B97"/>
    <mergeCell ref="C97:E97"/>
    <mergeCell ref="F97:H97"/>
    <mergeCell ref="I97:P97"/>
    <mergeCell ref="A89:D89"/>
    <mergeCell ref="E89:H92"/>
    <mergeCell ref="I89:M92"/>
    <mergeCell ref="N89:P92"/>
    <mergeCell ref="A90:D90"/>
    <mergeCell ref="A91:D91"/>
    <mergeCell ref="A92:D92"/>
    <mergeCell ref="M100:P105"/>
    <mergeCell ref="A102:A103"/>
    <mergeCell ref="B102:C103"/>
    <mergeCell ref="D102:F103"/>
    <mergeCell ref="G102:H103"/>
    <mergeCell ref="A98:F98"/>
    <mergeCell ref="G98:H99"/>
    <mergeCell ref="I98:L99"/>
    <mergeCell ref="M98:P99"/>
    <mergeCell ref="B99:C99"/>
    <mergeCell ref="D99:F99"/>
    <mergeCell ref="I102:L103"/>
    <mergeCell ref="A104:A105"/>
    <mergeCell ref="B104:C105"/>
    <mergeCell ref="D104:F105"/>
    <mergeCell ref="G104:H105"/>
    <mergeCell ref="I104:L105"/>
    <mergeCell ref="A100:A101"/>
    <mergeCell ref="B100:C101"/>
    <mergeCell ref="D100:F101"/>
    <mergeCell ref="G100:H101"/>
    <mergeCell ref="I100:L101"/>
    <mergeCell ref="B109:C109"/>
    <mergeCell ref="I109:L109"/>
    <mergeCell ref="B110:C110"/>
    <mergeCell ref="D110:F111"/>
    <mergeCell ref="G110:H111"/>
    <mergeCell ref="I110:L110"/>
    <mergeCell ref="B111:C111"/>
    <mergeCell ref="I111:L111"/>
    <mergeCell ref="A106:A107"/>
    <mergeCell ref="B106:C107"/>
    <mergeCell ref="D106:F107"/>
    <mergeCell ref="G106:H107"/>
    <mergeCell ref="I106:L107"/>
    <mergeCell ref="A108:A109"/>
    <mergeCell ref="B108:C108"/>
    <mergeCell ref="D108:F109"/>
    <mergeCell ref="G108:H109"/>
    <mergeCell ref="I108:L108"/>
    <mergeCell ref="A114:F114"/>
    <mergeCell ref="G114:H114"/>
    <mergeCell ref="I114:L114"/>
    <mergeCell ref="A117:P117"/>
    <mergeCell ref="A118:P118"/>
    <mergeCell ref="A119:C119"/>
    <mergeCell ref="D119:E119"/>
    <mergeCell ref="F119:P119"/>
    <mergeCell ref="B112:C112"/>
    <mergeCell ref="D112:F113"/>
    <mergeCell ref="G112:H113"/>
    <mergeCell ref="I112:L112"/>
    <mergeCell ref="B113:C113"/>
    <mergeCell ref="I113:L113"/>
    <mergeCell ref="J123:M123"/>
    <mergeCell ref="N123:P123"/>
    <mergeCell ref="A124:D125"/>
    <mergeCell ref="E124:H125"/>
    <mergeCell ref="I124:M125"/>
    <mergeCell ref="N124:P125"/>
    <mergeCell ref="A120:E120"/>
    <mergeCell ref="J120:N120"/>
    <mergeCell ref="A121:C123"/>
    <mergeCell ref="D121:G121"/>
    <mergeCell ref="H121:P121"/>
    <mergeCell ref="D122:G122"/>
    <mergeCell ref="H122:I122"/>
    <mergeCell ref="J122:P122"/>
    <mergeCell ref="D123:G123"/>
    <mergeCell ref="H123:I123"/>
    <mergeCell ref="A130:P130"/>
    <mergeCell ref="A131:P131"/>
    <mergeCell ref="A132:P132"/>
    <mergeCell ref="O133:P133"/>
    <mergeCell ref="A134:B134"/>
    <mergeCell ref="C134:E134"/>
    <mergeCell ref="F134:H134"/>
    <mergeCell ref="I134:P134"/>
    <mergeCell ref="A126:D126"/>
    <mergeCell ref="E126:H129"/>
    <mergeCell ref="I126:M129"/>
    <mergeCell ref="N126:P129"/>
    <mergeCell ref="A127:D127"/>
    <mergeCell ref="A128:D128"/>
    <mergeCell ref="A129:D129"/>
    <mergeCell ref="M137:P142"/>
    <mergeCell ref="A139:A140"/>
    <mergeCell ref="B139:C140"/>
    <mergeCell ref="D139:F140"/>
    <mergeCell ref="G139:H140"/>
    <mergeCell ref="A135:F135"/>
    <mergeCell ref="G135:H136"/>
    <mergeCell ref="I135:L136"/>
    <mergeCell ref="M135:P136"/>
    <mergeCell ref="B136:C136"/>
    <mergeCell ref="D136:F136"/>
    <mergeCell ref="I139:L140"/>
    <mergeCell ref="A141:A142"/>
    <mergeCell ref="B141:C142"/>
    <mergeCell ref="D141:F142"/>
    <mergeCell ref="G141:H142"/>
    <mergeCell ref="I141:L142"/>
    <mergeCell ref="A137:A138"/>
    <mergeCell ref="B137:C138"/>
    <mergeCell ref="D137:F138"/>
    <mergeCell ref="G137:H138"/>
    <mergeCell ref="I137:L138"/>
    <mergeCell ref="B146:C146"/>
    <mergeCell ref="I146:L146"/>
    <mergeCell ref="B147:C147"/>
    <mergeCell ref="D147:F148"/>
    <mergeCell ref="G147:H148"/>
    <mergeCell ref="I147:L147"/>
    <mergeCell ref="B148:C148"/>
    <mergeCell ref="I148:L148"/>
    <mergeCell ref="A143:A144"/>
    <mergeCell ref="B143:C144"/>
    <mergeCell ref="D143:F144"/>
    <mergeCell ref="G143:H144"/>
    <mergeCell ref="I143:L144"/>
    <mergeCell ref="A145:A146"/>
    <mergeCell ref="B145:C145"/>
    <mergeCell ref="D145:F146"/>
    <mergeCell ref="G145:H146"/>
    <mergeCell ref="I145:L145"/>
    <mergeCell ref="A151:F151"/>
    <mergeCell ref="G151:H151"/>
    <mergeCell ref="I151:L151"/>
    <mergeCell ref="B149:C149"/>
    <mergeCell ref="D149:F150"/>
    <mergeCell ref="G149:H150"/>
    <mergeCell ref="I149:L149"/>
    <mergeCell ref="B150:C150"/>
    <mergeCell ref="I150:L150"/>
  </mergeCells>
  <phoneticPr fontId="3" type="noConversion"/>
  <printOptions horizontalCentered="1" verticalCentered="1"/>
  <pageMargins left="0.35433070866141736" right="0.35433070866141736" top="0.39370078740157483" bottom="0.39370078740157483" header="0.31496062992125984" footer="0.27559055118110237"/>
  <pageSetup paperSize="9" scale="88" orientation="portrait" r:id="rId1"/>
  <headerFooter alignWithMargins="0"/>
  <rowBreaks count="3" manualBreakCount="3">
    <brk id="39" max="16383" man="1"/>
    <brk id="78" max="16383" man="1"/>
    <brk id="11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34"/>
  </sheetPr>
  <dimension ref="A1:P29"/>
  <sheetViews>
    <sheetView view="pageBreakPreview" zoomScaleNormal="100" zoomScaleSheetLayoutView="100" workbookViewId="0">
      <selection activeCell="G5" sqref="G5:H5"/>
    </sheetView>
  </sheetViews>
  <sheetFormatPr defaultColWidth="9" defaultRowHeight="16.5"/>
  <cols>
    <col min="1" max="1" width="5.125" style="228" customWidth="1"/>
    <col min="2" max="2" width="7.5" style="228" customWidth="1"/>
    <col min="3" max="4" width="7.5" style="227" customWidth="1"/>
    <col min="5" max="5" width="6.125" style="227" customWidth="1"/>
    <col min="6" max="6" width="6.375" style="227" customWidth="1"/>
    <col min="7" max="7" width="4.875" style="227" customWidth="1"/>
    <col min="8" max="8" width="6" style="227" customWidth="1"/>
    <col min="9" max="9" width="8.875" style="227" customWidth="1"/>
    <col min="10" max="11" width="1.5" style="227" customWidth="1"/>
    <col min="12" max="12" width="3.125" style="227" customWidth="1"/>
    <col min="13" max="13" width="7.375" style="227" customWidth="1"/>
    <col min="14" max="14" width="4.125" style="227" customWidth="1"/>
    <col min="15" max="15" width="9.375" style="227" customWidth="1"/>
    <col min="16" max="16" width="11.5" style="227" customWidth="1"/>
    <col min="17" max="16384" width="9" style="227"/>
  </cols>
  <sheetData>
    <row r="1" spans="1:16" s="232" customFormat="1" ht="31.35" customHeight="1">
      <c r="A1" s="573" t="s">
        <v>174</v>
      </c>
      <c r="B1" s="573"/>
      <c r="C1" s="573"/>
      <c r="D1" s="573"/>
      <c r="E1" s="573"/>
      <c r="F1" s="573"/>
      <c r="G1" s="573"/>
      <c r="H1" s="573"/>
      <c r="I1" s="574" t="s">
        <v>45</v>
      </c>
      <c r="J1" s="574"/>
      <c r="K1" s="574"/>
      <c r="L1" s="574"/>
      <c r="M1" s="574"/>
      <c r="N1" s="574"/>
      <c r="O1" s="574"/>
      <c r="P1" s="574"/>
    </row>
    <row r="2" spans="1:16" s="232" customFormat="1" ht="5.0999999999999996" customHeight="1" thickBot="1">
      <c r="A2" s="229"/>
      <c r="B2" s="229"/>
      <c r="C2" s="229"/>
      <c r="D2" s="229"/>
      <c r="E2" s="229"/>
      <c r="F2" s="229"/>
      <c r="G2" s="229"/>
      <c r="H2" s="229"/>
      <c r="I2" s="231"/>
      <c r="J2" s="231"/>
      <c r="K2" s="231"/>
      <c r="L2" s="231"/>
      <c r="M2" s="231"/>
      <c r="N2" s="231"/>
      <c r="O2" s="231"/>
      <c r="P2" s="231"/>
    </row>
    <row r="3" spans="1:16" s="238" customFormat="1" ht="30.6" customHeight="1">
      <c r="A3" s="233" t="s">
        <v>13</v>
      </c>
      <c r="B3" s="234" t="s">
        <v>38</v>
      </c>
      <c r="C3" s="575" t="s">
        <v>46</v>
      </c>
      <c r="D3" s="576"/>
      <c r="E3" s="575"/>
      <c r="F3" s="577" t="s">
        <v>26</v>
      </c>
      <c r="G3" s="578"/>
      <c r="H3" s="235"/>
      <c r="I3" s="579">
        <f ca="1">TODAY()</f>
        <v>45579</v>
      </c>
      <c r="J3" s="579"/>
      <c r="K3" s="579"/>
      <c r="L3" s="580"/>
      <c r="M3" s="581" t="s">
        <v>14</v>
      </c>
      <c r="N3" s="582"/>
      <c r="O3" s="236"/>
      <c r="P3" s="237"/>
    </row>
    <row r="4" spans="1:16" s="238" customFormat="1" ht="27.95" customHeight="1">
      <c r="A4" s="263" t="s">
        <v>29</v>
      </c>
      <c r="B4" s="264"/>
      <c r="C4" s="241" t="s">
        <v>195</v>
      </c>
      <c r="D4" s="583" t="str">
        <f>作業表!H2&amp;作業表!I2&amp;作業表!J2&amp;作業表!K2</f>
        <v>113年8月</v>
      </c>
      <c r="E4" s="583"/>
      <c r="F4" s="583"/>
      <c r="G4" s="584" t="s">
        <v>203</v>
      </c>
      <c r="H4" s="584"/>
      <c r="I4" s="584"/>
      <c r="J4" s="584"/>
      <c r="K4" s="584"/>
      <c r="L4" s="584"/>
      <c r="M4" s="584"/>
      <c r="N4" s="584"/>
      <c r="O4" s="584"/>
      <c r="P4" s="585"/>
    </row>
    <row r="5" spans="1:16" s="238" customFormat="1" ht="24" customHeight="1">
      <c r="A5" s="265"/>
      <c r="B5" s="586" t="str">
        <f>D22</f>
        <v>181分擔員工保險費</v>
      </c>
      <c r="C5" s="587"/>
      <c r="D5" s="587"/>
      <c r="E5" s="571" t="s">
        <v>52</v>
      </c>
      <c r="F5" s="571"/>
      <c r="G5" s="572">
        <f>作業表!J15+作業表!K15</f>
        <v>78056</v>
      </c>
      <c r="H5" s="572"/>
      <c r="P5" s="266"/>
    </row>
    <row r="6" spans="1:16" s="238" customFormat="1" ht="24" customHeight="1">
      <c r="A6" s="261" t="s">
        <v>30</v>
      </c>
      <c r="B6" s="861" t="str">
        <f>L22</f>
        <v>27D計時與計件人員酬金</v>
      </c>
      <c r="C6" s="587"/>
      <c r="D6" s="587"/>
      <c r="E6" s="571" t="s">
        <v>52</v>
      </c>
      <c r="F6" s="571"/>
      <c r="G6" s="572">
        <f>作業表!J19+作業表!K19</f>
        <v>5603</v>
      </c>
      <c r="H6" s="572"/>
      <c r="I6" s="267"/>
      <c r="P6" s="266"/>
    </row>
    <row r="7" spans="1:16" s="238" customFormat="1" ht="24" customHeight="1">
      <c r="A7" s="265"/>
      <c r="B7" s="588"/>
      <c r="C7" s="571"/>
      <c r="D7" s="571"/>
      <c r="E7" s="571"/>
      <c r="F7" s="571"/>
      <c r="G7" s="589"/>
      <c r="H7" s="589"/>
      <c r="I7" s="267"/>
      <c r="P7" s="268"/>
    </row>
    <row r="8" spans="1:16" s="238" customFormat="1" ht="24" customHeight="1">
      <c r="A8" s="265"/>
      <c r="B8" s="590"/>
      <c r="C8" s="591"/>
      <c r="D8" s="591"/>
      <c r="E8" s="571"/>
      <c r="F8" s="571"/>
      <c r="G8" s="589"/>
      <c r="H8" s="589"/>
      <c r="I8" s="269"/>
      <c r="P8" s="266"/>
    </row>
    <row r="9" spans="1:16" s="238" customFormat="1" ht="24" customHeight="1">
      <c r="A9" s="270"/>
      <c r="B9" s="588"/>
      <c r="C9" s="592"/>
      <c r="D9" s="592"/>
      <c r="E9" s="571"/>
      <c r="F9" s="571"/>
      <c r="G9" s="589"/>
      <c r="H9" s="589"/>
      <c r="P9" s="266"/>
    </row>
    <row r="10" spans="1:16" ht="24" customHeight="1">
      <c r="A10" s="271"/>
      <c r="B10" s="588"/>
      <c r="C10" s="571"/>
      <c r="D10" s="571"/>
      <c r="E10" s="571"/>
      <c r="F10" s="571"/>
      <c r="G10" s="589"/>
      <c r="H10" s="589"/>
      <c r="I10" s="272"/>
      <c r="J10" s="272"/>
      <c r="K10" s="272"/>
      <c r="L10" s="272"/>
      <c r="N10" s="273"/>
      <c r="O10" s="273"/>
      <c r="P10" s="274"/>
    </row>
    <row r="11" spans="1:16" ht="24" customHeight="1">
      <c r="A11" s="271"/>
      <c r="B11" s="588"/>
      <c r="C11" s="571"/>
      <c r="D11" s="571"/>
      <c r="E11" s="571"/>
      <c r="F11" s="571"/>
      <c r="G11" s="589"/>
      <c r="H11" s="589"/>
      <c r="I11" s="272"/>
      <c r="J11" s="272"/>
      <c r="K11" s="272"/>
      <c r="L11" s="272"/>
      <c r="M11" s="272"/>
      <c r="N11" s="273"/>
      <c r="O11" s="273"/>
      <c r="P11" s="274"/>
    </row>
    <row r="12" spans="1:16" ht="24" customHeight="1">
      <c r="A12" s="275"/>
      <c r="B12" s="588"/>
      <c r="C12" s="571"/>
      <c r="D12" s="571"/>
      <c r="E12" s="571"/>
      <c r="F12" s="571"/>
      <c r="G12" s="589"/>
      <c r="H12" s="589"/>
      <c r="I12" s="272"/>
      <c r="J12" s="272"/>
      <c r="K12" s="272"/>
      <c r="L12" s="272"/>
      <c r="M12" s="272"/>
      <c r="N12" s="273"/>
      <c r="O12" s="273"/>
      <c r="P12" s="274"/>
    </row>
    <row r="13" spans="1:16" ht="37.5" customHeight="1">
      <c r="A13" s="275"/>
      <c r="B13" s="588"/>
      <c r="C13" s="571"/>
      <c r="D13" s="571"/>
      <c r="E13" s="571"/>
      <c r="F13" s="571"/>
      <c r="G13" s="589"/>
      <c r="H13" s="589"/>
      <c r="I13" s="596"/>
      <c r="J13" s="548"/>
      <c r="K13" s="548"/>
      <c r="L13" s="548"/>
      <c r="M13" s="548"/>
      <c r="N13" s="548"/>
      <c r="O13" s="548"/>
      <c r="P13" s="597"/>
    </row>
    <row r="14" spans="1:16" ht="29.1" customHeight="1">
      <c r="A14" s="261" t="s">
        <v>28</v>
      </c>
      <c r="B14" s="588"/>
      <c r="C14" s="592"/>
      <c r="D14" s="592"/>
      <c r="E14" s="571"/>
      <c r="F14" s="571"/>
      <c r="G14" s="589"/>
      <c r="H14" s="589"/>
      <c r="I14" s="272"/>
      <c r="J14" s="272"/>
      <c r="K14" s="272"/>
      <c r="L14" s="272"/>
      <c r="M14" s="272"/>
      <c r="N14" s="273"/>
      <c r="O14" s="273"/>
      <c r="P14" s="274"/>
    </row>
    <row r="15" spans="1:16" ht="24" customHeight="1">
      <c r="A15" s="276"/>
      <c r="B15" s="277"/>
      <c r="C15" s="238"/>
      <c r="D15" s="238"/>
      <c r="E15" s="238"/>
      <c r="F15" s="272"/>
      <c r="G15" s="589"/>
      <c r="H15" s="589"/>
      <c r="I15" s="238"/>
      <c r="J15" s="272"/>
      <c r="K15" s="272"/>
      <c r="L15" s="272"/>
      <c r="M15" s="272"/>
      <c r="N15" s="273"/>
      <c r="O15" s="273"/>
      <c r="P15" s="274"/>
    </row>
    <row r="16" spans="1:16" ht="27.6" customHeight="1">
      <c r="A16" s="278"/>
      <c r="B16" s="593" t="s">
        <v>47</v>
      </c>
      <c r="C16" s="594"/>
      <c r="D16" s="594"/>
      <c r="E16" s="594"/>
      <c r="F16" s="595">
        <f>SUM(G5:H15)</f>
        <v>83659</v>
      </c>
      <c r="G16" s="595"/>
      <c r="H16" s="595"/>
      <c r="I16" s="595"/>
      <c r="J16" s="595"/>
      <c r="K16" s="595"/>
      <c r="L16" s="595"/>
      <c r="M16" s="279"/>
      <c r="N16" s="279"/>
      <c r="O16" s="279"/>
      <c r="P16" s="280"/>
    </row>
    <row r="17" spans="1:16" ht="53.25" customHeight="1">
      <c r="A17" s="252" t="s">
        <v>49</v>
      </c>
      <c r="B17" s="598" t="s">
        <v>59</v>
      </c>
      <c r="C17" s="599"/>
      <c r="D17" s="599"/>
      <c r="E17" s="599"/>
      <c r="F17" s="599"/>
      <c r="G17" s="599"/>
      <c r="H17" s="599"/>
      <c r="I17" s="599"/>
      <c r="J17" s="599"/>
      <c r="K17" s="599"/>
      <c r="L17" s="599"/>
      <c r="M17" s="599"/>
      <c r="N17" s="599"/>
      <c r="O17" s="599"/>
      <c r="P17" s="600"/>
    </row>
    <row r="18" spans="1:16" s="238" customFormat="1" ht="27.95" customHeight="1">
      <c r="A18" s="601" t="s">
        <v>27</v>
      </c>
      <c r="B18" s="602" t="s">
        <v>1</v>
      </c>
      <c r="C18" s="603"/>
      <c r="D18" s="633">
        <f>G5</f>
        <v>78056</v>
      </c>
      <c r="E18" s="634"/>
      <c r="F18" s="635"/>
      <c r="G18" s="637"/>
      <c r="H18" s="604" t="s">
        <v>48</v>
      </c>
      <c r="I18" s="605" t="s">
        <v>1</v>
      </c>
      <c r="J18" s="605"/>
      <c r="K18" s="605"/>
      <c r="L18" s="633">
        <f>G6</f>
        <v>5603</v>
      </c>
      <c r="M18" s="634"/>
      <c r="N18" s="634"/>
      <c r="O18" s="635"/>
      <c r="P18" s="636"/>
    </row>
    <row r="19" spans="1:16" s="238" customFormat="1" ht="27.95" customHeight="1">
      <c r="A19" s="601"/>
      <c r="B19" s="602" t="s">
        <v>2</v>
      </c>
      <c r="C19" s="603"/>
      <c r="D19" s="606">
        <f>作業表!H2</f>
        <v>113</v>
      </c>
      <c r="E19" s="607"/>
      <c r="F19" s="608" t="s">
        <v>2</v>
      </c>
      <c r="G19" s="609"/>
      <c r="H19" s="604"/>
      <c r="I19" s="605" t="s">
        <v>15</v>
      </c>
      <c r="J19" s="605"/>
      <c r="K19" s="605"/>
      <c r="L19" s="607"/>
      <c r="M19" s="607"/>
      <c r="N19" s="607"/>
      <c r="O19" s="607"/>
      <c r="P19" s="610"/>
    </row>
    <row r="20" spans="1:16" s="238" customFormat="1" ht="27.95" customHeight="1">
      <c r="A20" s="601"/>
      <c r="B20" s="602" t="s">
        <v>3</v>
      </c>
      <c r="C20" s="603"/>
      <c r="D20" s="606" t="s">
        <v>56</v>
      </c>
      <c r="E20" s="607"/>
      <c r="F20" s="626"/>
      <c r="G20" s="628"/>
      <c r="H20" s="604"/>
      <c r="I20" s="605" t="s">
        <v>16</v>
      </c>
      <c r="J20" s="605"/>
      <c r="K20" s="605"/>
      <c r="L20" s="624" t="s">
        <v>56</v>
      </c>
      <c r="M20" s="625"/>
      <c r="N20" s="625"/>
      <c r="O20" s="626"/>
      <c r="P20" s="627"/>
    </row>
    <row r="21" spans="1:16" s="238" customFormat="1" ht="27.95" customHeight="1">
      <c r="A21" s="601"/>
      <c r="B21" s="602" t="s">
        <v>4</v>
      </c>
      <c r="C21" s="603"/>
      <c r="D21" s="606" t="s">
        <v>54</v>
      </c>
      <c r="E21" s="607"/>
      <c r="F21" s="626"/>
      <c r="G21" s="628"/>
      <c r="H21" s="604"/>
      <c r="I21" s="605" t="s">
        <v>4</v>
      </c>
      <c r="J21" s="605"/>
      <c r="K21" s="605"/>
      <c r="L21" s="624" t="s">
        <v>62</v>
      </c>
      <c r="M21" s="625"/>
      <c r="N21" s="625"/>
      <c r="O21" s="626"/>
      <c r="P21" s="627"/>
    </row>
    <row r="22" spans="1:16" s="238" customFormat="1" ht="27.95" customHeight="1">
      <c r="A22" s="601"/>
      <c r="B22" s="602" t="s">
        <v>5</v>
      </c>
      <c r="C22" s="603"/>
      <c r="D22" s="638" t="s">
        <v>63</v>
      </c>
      <c r="E22" s="639"/>
      <c r="F22" s="640"/>
      <c r="G22" s="641"/>
      <c r="H22" s="604"/>
      <c r="I22" s="605" t="s">
        <v>5</v>
      </c>
      <c r="J22" s="605"/>
      <c r="K22" s="605"/>
      <c r="L22" s="606" t="s">
        <v>194</v>
      </c>
      <c r="M22" s="607"/>
      <c r="N22" s="607"/>
      <c r="O22" s="607"/>
      <c r="P22" s="610"/>
    </row>
    <row r="23" spans="1:16" s="238" customFormat="1" ht="27.95" customHeight="1">
      <c r="A23" s="642" t="s">
        <v>33</v>
      </c>
      <c r="B23" s="607"/>
      <c r="C23" s="607"/>
      <c r="D23" s="607"/>
      <c r="E23" s="607"/>
      <c r="F23" s="643" t="s">
        <v>31</v>
      </c>
      <c r="G23" s="606" t="s">
        <v>32</v>
      </c>
      <c r="H23" s="607"/>
      <c r="I23" s="607"/>
      <c r="J23" s="607"/>
      <c r="K23" s="607"/>
      <c r="L23" s="646"/>
      <c r="M23" s="647" t="s">
        <v>209</v>
      </c>
      <c r="N23" s="647"/>
      <c r="O23" s="647"/>
      <c r="P23" s="648"/>
    </row>
    <row r="24" spans="1:16" s="238" customFormat="1" ht="39.950000000000003" customHeight="1">
      <c r="A24" s="620" t="s">
        <v>34</v>
      </c>
      <c r="B24" s="621"/>
      <c r="C24" s="621"/>
      <c r="D24" s="621"/>
      <c r="E24" s="621"/>
      <c r="F24" s="644"/>
      <c r="G24" s="649"/>
      <c r="H24" s="650"/>
      <c r="I24" s="650"/>
      <c r="J24" s="650"/>
      <c r="K24" s="650"/>
      <c r="L24" s="651"/>
      <c r="M24" s="611"/>
      <c r="N24" s="612"/>
      <c r="O24" s="612"/>
      <c r="P24" s="613"/>
    </row>
    <row r="25" spans="1:16" s="238" customFormat="1" ht="39.950000000000003" customHeight="1">
      <c r="A25" s="620"/>
      <c r="B25" s="621"/>
      <c r="C25" s="621"/>
      <c r="D25" s="621"/>
      <c r="E25" s="621"/>
      <c r="F25" s="644"/>
      <c r="G25" s="652"/>
      <c r="H25" s="653"/>
      <c r="I25" s="653"/>
      <c r="J25" s="653"/>
      <c r="K25" s="653"/>
      <c r="L25" s="654"/>
      <c r="M25" s="614"/>
      <c r="N25" s="615"/>
      <c r="O25" s="615"/>
      <c r="P25" s="616"/>
    </row>
    <row r="26" spans="1:16" ht="39.950000000000003" customHeight="1">
      <c r="A26" s="620" t="s">
        <v>11</v>
      </c>
      <c r="B26" s="621"/>
      <c r="C26" s="621"/>
      <c r="D26" s="621"/>
      <c r="E26" s="621"/>
      <c r="F26" s="644"/>
      <c r="G26" s="652"/>
      <c r="H26" s="653"/>
      <c r="I26" s="653"/>
      <c r="J26" s="653"/>
      <c r="K26" s="653"/>
      <c r="L26" s="654"/>
      <c r="M26" s="614"/>
      <c r="N26" s="615"/>
      <c r="O26" s="615"/>
      <c r="P26" s="616"/>
    </row>
    <row r="27" spans="1:16" ht="39.950000000000003" customHeight="1">
      <c r="A27" s="622"/>
      <c r="B27" s="623"/>
      <c r="C27" s="623"/>
      <c r="D27" s="623"/>
      <c r="E27" s="623"/>
      <c r="F27" s="645"/>
      <c r="G27" s="655"/>
      <c r="H27" s="656"/>
      <c r="I27" s="656"/>
      <c r="J27" s="656"/>
      <c r="K27" s="656"/>
      <c r="L27" s="657"/>
      <c r="M27" s="617"/>
      <c r="N27" s="618"/>
      <c r="O27" s="618"/>
      <c r="P27" s="619"/>
    </row>
    <row r="28" spans="1:16" ht="57" customHeight="1" thickBot="1">
      <c r="A28" s="281"/>
      <c r="B28" s="629"/>
      <c r="C28" s="630"/>
      <c r="D28" s="630"/>
      <c r="E28" s="630"/>
      <c r="F28" s="630"/>
      <c r="G28" s="630"/>
      <c r="H28" s="630"/>
      <c r="I28" s="630"/>
      <c r="J28" s="630"/>
      <c r="K28" s="630"/>
      <c r="L28" s="630"/>
      <c r="M28" s="630"/>
      <c r="N28" s="630"/>
      <c r="O28" s="630"/>
      <c r="P28" s="631"/>
    </row>
    <row r="29" spans="1:16" s="282" customFormat="1" ht="48" customHeight="1">
      <c r="A29" s="632"/>
      <c r="B29" s="632"/>
      <c r="C29" s="632"/>
      <c r="D29" s="632"/>
      <c r="E29" s="632"/>
      <c r="F29" s="632"/>
      <c r="G29" s="632"/>
      <c r="H29" s="632"/>
      <c r="I29" s="632"/>
      <c r="J29" s="632"/>
      <c r="K29" s="632"/>
      <c r="L29" s="632"/>
      <c r="M29" s="632"/>
      <c r="N29" s="632"/>
      <c r="O29" s="632"/>
      <c r="P29" s="632"/>
    </row>
  </sheetData>
  <sheetProtection password="DF9A" sheet="1" formatCells="0" formatColumns="0" formatRows="0"/>
  <mergeCells count="76">
    <mergeCell ref="B6:D6"/>
    <mergeCell ref="E6:F6"/>
    <mergeCell ref="G6:H6"/>
    <mergeCell ref="A1:H1"/>
    <mergeCell ref="I1:P1"/>
    <mergeCell ref="C3:E3"/>
    <mergeCell ref="F3:G3"/>
    <mergeCell ref="I3:L3"/>
    <mergeCell ref="M3:N3"/>
    <mergeCell ref="D4:F4"/>
    <mergeCell ref="G4:P4"/>
    <mergeCell ref="B5:D5"/>
    <mergeCell ref="E5:F5"/>
    <mergeCell ref="G5:H5"/>
    <mergeCell ref="B7:D7"/>
    <mergeCell ref="E7:F7"/>
    <mergeCell ref="G7:H7"/>
    <mergeCell ref="B8:D8"/>
    <mergeCell ref="E8:F8"/>
    <mergeCell ref="G8:H8"/>
    <mergeCell ref="B9:D9"/>
    <mergeCell ref="E9:F9"/>
    <mergeCell ref="G9:H9"/>
    <mergeCell ref="B10:D10"/>
    <mergeCell ref="E10:F10"/>
    <mergeCell ref="G10:H10"/>
    <mergeCell ref="B11:D11"/>
    <mergeCell ref="E11:F11"/>
    <mergeCell ref="G11:H11"/>
    <mergeCell ref="B12:D12"/>
    <mergeCell ref="E12:F12"/>
    <mergeCell ref="G12:H12"/>
    <mergeCell ref="B13:D13"/>
    <mergeCell ref="E13:F13"/>
    <mergeCell ref="G13:H13"/>
    <mergeCell ref="I13:P13"/>
    <mergeCell ref="B14:D14"/>
    <mergeCell ref="E14:F14"/>
    <mergeCell ref="G14:H14"/>
    <mergeCell ref="A18:A22"/>
    <mergeCell ref="B18:C18"/>
    <mergeCell ref="D18:G18"/>
    <mergeCell ref="H18:H22"/>
    <mergeCell ref="I18:K18"/>
    <mergeCell ref="B20:C20"/>
    <mergeCell ref="D20:G20"/>
    <mergeCell ref="I20:K20"/>
    <mergeCell ref="B21:C21"/>
    <mergeCell ref="D21:G21"/>
    <mergeCell ref="I21:K21"/>
    <mergeCell ref="L20:P20"/>
    <mergeCell ref="G15:H15"/>
    <mergeCell ref="B16:E16"/>
    <mergeCell ref="F16:L16"/>
    <mergeCell ref="B17:P17"/>
    <mergeCell ref="L18:P18"/>
    <mergeCell ref="B19:C19"/>
    <mergeCell ref="D19:E19"/>
    <mergeCell ref="F19:G19"/>
    <mergeCell ref="I19:K19"/>
    <mergeCell ref="L19:P19"/>
    <mergeCell ref="L21:P21"/>
    <mergeCell ref="B22:C22"/>
    <mergeCell ref="D22:G22"/>
    <mergeCell ref="I22:K22"/>
    <mergeCell ref="L22:P22"/>
    <mergeCell ref="B28:P28"/>
    <mergeCell ref="A29:P29"/>
    <mergeCell ref="A23:E23"/>
    <mergeCell ref="F23:F27"/>
    <mergeCell ref="G23:L23"/>
    <mergeCell ref="M23:P23"/>
    <mergeCell ref="A24:E25"/>
    <mergeCell ref="G24:L27"/>
    <mergeCell ref="M24:P27"/>
    <mergeCell ref="A26:E27"/>
  </mergeCells>
  <phoneticPr fontId="3" type="noConversion"/>
  <printOptions horizontalCentered="1" verticalCentered="1"/>
  <pageMargins left="0.35433070866141736" right="0.35433070866141736" top="0.19685039370078741" bottom="0.23622047244094491" header="0.31496062992125984" footer="0.27559055118110237"/>
  <pageSetup paperSize="9" scale="9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34"/>
  </sheetPr>
  <dimension ref="A1:P151"/>
  <sheetViews>
    <sheetView showZeros="0" view="pageBreakPreview" zoomScaleNormal="80" zoomScaleSheetLayoutView="100" workbookViewId="0">
      <selection activeCell="G28" sqref="G28:H28"/>
    </sheetView>
  </sheetViews>
  <sheetFormatPr defaultColWidth="9" defaultRowHeight="16.5"/>
  <cols>
    <col min="1" max="1" width="5.125" style="228" customWidth="1"/>
    <col min="2" max="2" width="6.125" style="228" customWidth="1"/>
    <col min="3" max="3" width="4.625" style="227" customWidth="1"/>
    <col min="4" max="4" width="4.875" style="227" customWidth="1"/>
    <col min="5" max="5" width="6.125" style="227" customWidth="1"/>
    <col min="6" max="6" width="6.375" style="227" customWidth="1"/>
    <col min="7" max="7" width="4.875" style="227" customWidth="1"/>
    <col min="8" max="8" width="6.875" style="227" customWidth="1"/>
    <col min="9" max="9" width="17.5" style="227" customWidth="1"/>
    <col min="10" max="11" width="1.5" style="227" customWidth="1"/>
    <col min="12" max="12" width="3.125" style="227" customWidth="1"/>
    <col min="13" max="13" width="7.375" style="227" customWidth="1"/>
    <col min="14" max="14" width="9.125" style="227" customWidth="1"/>
    <col min="15" max="15" width="11" style="227" customWidth="1"/>
    <col min="16" max="16" width="11.125" style="227" customWidth="1"/>
    <col min="17" max="16384" width="9" style="227"/>
  </cols>
  <sheetData>
    <row r="1" spans="1:16" ht="24.6" customHeight="1">
      <c r="A1" s="818" t="str">
        <f>'勞保-請撥'!$A$1</f>
        <v>彰化縣彰化市民生國民小學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  <c r="N1" s="818"/>
      <c r="O1" s="818"/>
      <c r="P1" s="818"/>
    </row>
    <row r="2" spans="1:16" ht="28.35" customHeight="1">
      <c r="A2" s="819" t="s">
        <v>161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819"/>
      <c r="N2" s="819"/>
      <c r="O2" s="819"/>
      <c r="P2" s="819"/>
    </row>
    <row r="3" spans="1:16" s="232" customFormat="1" ht="28.5" thickBot="1">
      <c r="A3" s="750" t="s">
        <v>6</v>
      </c>
      <c r="B3" s="750"/>
      <c r="C3" s="750"/>
      <c r="D3" s="848">
        <f>作業表!H2</f>
        <v>113</v>
      </c>
      <c r="E3" s="848"/>
      <c r="F3" s="229"/>
      <c r="G3" s="229"/>
      <c r="H3" s="229"/>
      <c r="I3" s="230"/>
      <c r="J3" s="231"/>
      <c r="K3" s="231"/>
      <c r="L3" s="231"/>
      <c r="M3" s="231"/>
      <c r="N3" s="231"/>
      <c r="O3" s="231"/>
      <c r="P3" s="231"/>
    </row>
    <row r="4" spans="1:16" s="238" customFormat="1" ht="30.6" customHeight="1">
      <c r="A4" s="233" t="s">
        <v>13</v>
      </c>
      <c r="B4" s="234" t="s">
        <v>38</v>
      </c>
      <c r="C4" s="575" t="s">
        <v>46</v>
      </c>
      <c r="D4" s="576"/>
      <c r="E4" s="575"/>
      <c r="F4" s="577" t="s">
        <v>26</v>
      </c>
      <c r="G4" s="578"/>
      <c r="H4" s="235"/>
      <c r="I4" s="834">
        <f ca="1">TODAY()</f>
        <v>45579</v>
      </c>
      <c r="J4" s="834"/>
      <c r="K4" s="834"/>
      <c r="L4" s="835"/>
      <c r="M4" s="581" t="s">
        <v>14</v>
      </c>
      <c r="N4" s="582"/>
      <c r="O4" s="236"/>
      <c r="P4" s="237"/>
    </row>
    <row r="5" spans="1:16" s="238" customFormat="1" ht="27.95" customHeight="1">
      <c r="A5" s="239" t="s">
        <v>29</v>
      </c>
      <c r="B5" s="240"/>
      <c r="C5" s="241" t="s">
        <v>60</v>
      </c>
      <c r="D5" s="583" t="str">
        <f>作業表!H2&amp;作業表!I2&amp;作業表!J2&amp;作業表!K2</f>
        <v>113年8月</v>
      </c>
      <c r="E5" s="583"/>
      <c r="F5" s="583"/>
      <c r="G5" s="668" t="s">
        <v>200</v>
      </c>
      <c r="H5" s="668"/>
      <c r="I5" s="668"/>
      <c r="J5" s="668"/>
      <c r="K5" s="668"/>
      <c r="L5" s="668"/>
      <c r="M5" s="668"/>
      <c r="N5" s="668"/>
      <c r="O5" s="668"/>
      <c r="P5" s="833"/>
    </row>
    <row r="6" spans="1:16" s="238" customFormat="1" ht="27.95" customHeight="1" thickBot="1">
      <c r="A6" s="242"/>
      <c r="B6" s="243"/>
      <c r="C6" s="244"/>
      <c r="D6" s="245" t="s">
        <v>160</v>
      </c>
      <c r="E6" s="849">
        <f>作業表!J37</f>
        <v>127292</v>
      </c>
      <c r="F6" s="849"/>
      <c r="G6" s="849"/>
      <c r="H6" s="849"/>
      <c r="I6" s="849"/>
      <c r="J6" s="200"/>
      <c r="K6" s="200"/>
      <c r="L6" s="200"/>
      <c r="M6" s="200"/>
      <c r="N6" s="200"/>
      <c r="O6" s="200"/>
      <c r="P6" s="201"/>
    </row>
    <row r="7" spans="1:16" ht="9" customHeight="1" thickBot="1">
      <c r="A7" s="632"/>
      <c r="B7" s="632"/>
      <c r="C7" s="632"/>
      <c r="D7" s="632"/>
      <c r="E7" s="632"/>
      <c r="F7" s="632"/>
      <c r="G7" s="632"/>
      <c r="H7" s="632"/>
      <c r="I7" s="632"/>
      <c r="J7" s="632"/>
      <c r="K7" s="632"/>
      <c r="L7" s="632"/>
      <c r="M7" s="632"/>
      <c r="N7" s="632"/>
      <c r="O7" s="632"/>
      <c r="P7" s="632"/>
    </row>
    <row r="8" spans="1:16" ht="26.1" customHeight="1" thickBot="1">
      <c r="A8" s="797" t="s">
        <v>7</v>
      </c>
      <c r="B8" s="798"/>
      <c r="C8" s="798"/>
      <c r="D8" s="798"/>
      <c r="E8" s="798"/>
      <c r="F8" s="246"/>
      <c r="G8" s="246"/>
      <c r="H8" s="246"/>
      <c r="I8" s="246"/>
      <c r="J8" s="799" t="s">
        <v>18</v>
      </c>
      <c r="K8" s="799"/>
      <c r="L8" s="799"/>
      <c r="M8" s="799"/>
      <c r="N8" s="799"/>
      <c r="O8" s="247"/>
      <c r="P8" s="248" t="s">
        <v>50</v>
      </c>
    </row>
    <row r="9" spans="1:16" s="238" customFormat="1" ht="18" customHeight="1">
      <c r="A9" s="762" t="s">
        <v>9</v>
      </c>
      <c r="B9" s="763"/>
      <c r="C9" s="763"/>
      <c r="D9" s="764"/>
      <c r="E9" s="768" t="s">
        <v>206</v>
      </c>
      <c r="F9" s="763"/>
      <c r="G9" s="763"/>
      <c r="H9" s="764"/>
      <c r="I9" s="770" t="s">
        <v>207</v>
      </c>
      <c r="J9" s="770"/>
      <c r="K9" s="770"/>
      <c r="L9" s="770"/>
      <c r="M9" s="770"/>
      <c r="N9" s="854" t="s">
        <v>44</v>
      </c>
      <c r="O9" s="855"/>
      <c r="P9" s="856"/>
    </row>
    <row r="10" spans="1:16" s="238" customFormat="1" ht="18" customHeight="1" thickBot="1">
      <c r="A10" s="765"/>
      <c r="B10" s="766"/>
      <c r="C10" s="766"/>
      <c r="D10" s="767"/>
      <c r="E10" s="769"/>
      <c r="F10" s="766"/>
      <c r="G10" s="766"/>
      <c r="H10" s="767"/>
      <c r="I10" s="771"/>
      <c r="J10" s="771"/>
      <c r="K10" s="771"/>
      <c r="L10" s="771"/>
      <c r="M10" s="771"/>
      <c r="N10" s="857"/>
      <c r="O10" s="858"/>
      <c r="P10" s="859"/>
    </row>
    <row r="11" spans="1:16">
      <c r="A11" s="778" t="s">
        <v>10</v>
      </c>
      <c r="B11" s="779"/>
      <c r="C11" s="779"/>
      <c r="D11" s="780"/>
      <c r="E11" s="781"/>
      <c r="F11" s="781"/>
      <c r="G11" s="781"/>
      <c r="H11" s="781"/>
      <c r="I11" s="784"/>
      <c r="J11" s="784"/>
      <c r="K11" s="784"/>
      <c r="L11" s="784"/>
      <c r="M11" s="784"/>
      <c r="N11" s="784"/>
      <c r="O11" s="787"/>
      <c r="P11" s="788"/>
    </row>
    <row r="12" spans="1:16" ht="31.35" customHeight="1">
      <c r="A12" s="793"/>
      <c r="B12" s="750"/>
      <c r="C12" s="750"/>
      <c r="D12" s="794"/>
      <c r="E12" s="782"/>
      <c r="F12" s="782"/>
      <c r="G12" s="782"/>
      <c r="H12" s="782"/>
      <c r="I12" s="785"/>
      <c r="J12" s="785"/>
      <c r="K12" s="785"/>
      <c r="L12" s="785"/>
      <c r="M12" s="785"/>
      <c r="N12" s="785"/>
      <c r="O12" s="789"/>
      <c r="P12" s="790"/>
    </row>
    <row r="13" spans="1:16">
      <c r="A13" s="795" t="s">
        <v>11</v>
      </c>
      <c r="B13" s="632"/>
      <c r="C13" s="632"/>
      <c r="D13" s="796"/>
      <c r="E13" s="782"/>
      <c r="F13" s="782"/>
      <c r="G13" s="782"/>
      <c r="H13" s="782"/>
      <c r="I13" s="785"/>
      <c r="J13" s="785"/>
      <c r="K13" s="785"/>
      <c r="L13" s="785"/>
      <c r="M13" s="785"/>
      <c r="N13" s="785"/>
      <c r="O13" s="789"/>
      <c r="P13" s="790"/>
    </row>
    <row r="14" spans="1:16" ht="31.35" customHeight="1" thickBot="1">
      <c r="A14" s="765" t="s">
        <v>12</v>
      </c>
      <c r="B14" s="766"/>
      <c r="C14" s="766"/>
      <c r="D14" s="767"/>
      <c r="E14" s="783"/>
      <c r="F14" s="783"/>
      <c r="G14" s="783"/>
      <c r="H14" s="783"/>
      <c r="I14" s="786"/>
      <c r="J14" s="786"/>
      <c r="K14" s="786"/>
      <c r="L14" s="786"/>
      <c r="M14" s="786"/>
      <c r="N14" s="786"/>
      <c r="O14" s="791"/>
      <c r="P14" s="792"/>
    </row>
    <row r="15" spans="1:16" ht="25.35" customHeight="1">
      <c r="A15" s="739" t="s">
        <v>42</v>
      </c>
      <c r="B15" s="739"/>
      <c r="C15" s="739"/>
      <c r="D15" s="739"/>
      <c r="E15" s="739"/>
      <c r="F15" s="739"/>
      <c r="G15" s="739"/>
      <c r="H15" s="739"/>
      <c r="I15" s="739"/>
      <c r="J15" s="739"/>
      <c r="K15" s="739"/>
      <c r="L15" s="739"/>
      <c r="M15" s="739"/>
      <c r="N15" s="739"/>
      <c r="O15" s="739"/>
      <c r="P15" s="739"/>
    </row>
    <row r="16" spans="1:16" ht="18.600000000000001" customHeight="1">
      <c r="A16" s="741" t="s">
        <v>0</v>
      </c>
      <c r="B16" s="741"/>
      <c r="C16" s="741"/>
      <c r="D16" s="741"/>
      <c r="E16" s="741"/>
      <c r="F16" s="741"/>
      <c r="G16" s="741"/>
      <c r="H16" s="741"/>
      <c r="I16" s="741"/>
      <c r="J16" s="741"/>
      <c r="K16" s="741"/>
      <c r="L16" s="741"/>
      <c r="M16" s="741"/>
      <c r="N16" s="741"/>
      <c r="O16" s="741"/>
      <c r="P16" s="741"/>
    </row>
    <row r="17" spans="1:16" ht="8.4499999999999993" customHeight="1" thickBot="1">
      <c r="E17" s="250"/>
      <c r="F17" s="250"/>
      <c r="G17" s="250"/>
      <c r="H17" s="250"/>
      <c r="I17" s="250"/>
      <c r="J17" s="250"/>
      <c r="K17" s="249"/>
      <c r="L17" s="249"/>
      <c r="M17" s="249"/>
      <c r="N17" s="250"/>
      <c r="O17" s="860"/>
      <c r="P17" s="860"/>
    </row>
    <row r="18" spans="1:16" ht="24" customHeight="1">
      <c r="A18" s="743" t="s">
        <v>35</v>
      </c>
      <c r="B18" s="744"/>
      <c r="C18" s="847" t="str">
        <f>$D$5</f>
        <v>113年8月</v>
      </c>
      <c r="D18" s="847"/>
      <c r="E18" s="847"/>
      <c r="F18" s="805" t="s">
        <v>198</v>
      </c>
      <c r="G18" s="805"/>
      <c r="H18" s="805"/>
      <c r="I18" s="843">
        <f>G37</f>
        <v>127292</v>
      </c>
      <c r="J18" s="843"/>
      <c r="K18" s="843"/>
      <c r="L18" s="843"/>
      <c r="M18" s="843"/>
      <c r="N18" s="843"/>
      <c r="O18" s="843"/>
      <c r="P18" s="844"/>
    </row>
    <row r="19" spans="1:16" ht="24" customHeight="1">
      <c r="A19" s="749" t="s">
        <v>41</v>
      </c>
      <c r="B19" s="726"/>
      <c r="C19" s="750"/>
      <c r="D19" s="750"/>
      <c r="E19" s="750"/>
      <c r="F19" s="727"/>
      <c r="G19" s="751" t="s">
        <v>36</v>
      </c>
      <c r="H19" s="751"/>
      <c r="I19" s="751" t="s">
        <v>40</v>
      </c>
      <c r="J19" s="751"/>
      <c r="K19" s="751"/>
      <c r="L19" s="751"/>
      <c r="M19" s="737" t="s">
        <v>39</v>
      </c>
      <c r="N19" s="752"/>
      <c r="O19" s="752"/>
      <c r="P19" s="753"/>
    </row>
    <row r="20" spans="1:16" ht="31.5" customHeight="1">
      <c r="A20" s="251" t="s">
        <v>24</v>
      </c>
      <c r="B20" s="757" t="s">
        <v>25</v>
      </c>
      <c r="C20" s="758"/>
      <c r="D20" s="759" t="s">
        <v>51</v>
      </c>
      <c r="E20" s="760"/>
      <c r="F20" s="761"/>
      <c r="G20" s="751"/>
      <c r="H20" s="751"/>
      <c r="I20" s="751"/>
      <c r="J20" s="751"/>
      <c r="K20" s="751"/>
      <c r="L20" s="751"/>
      <c r="M20" s="754"/>
      <c r="N20" s="755"/>
      <c r="O20" s="755"/>
      <c r="P20" s="756"/>
    </row>
    <row r="21" spans="1:16" ht="30" customHeight="1">
      <c r="A21" s="252"/>
      <c r="B21" s="850" t="s">
        <v>55</v>
      </c>
      <c r="C21" s="850"/>
      <c r="D21" s="853" t="str">
        <f>F18</f>
        <v>勞保費</v>
      </c>
      <c r="E21" s="853"/>
      <c r="F21" s="853"/>
      <c r="G21" s="851">
        <f>作業表!M20+作業表!M35</f>
        <v>27848</v>
      </c>
      <c r="H21" s="852"/>
      <c r="I21" s="826" t="s">
        <v>196</v>
      </c>
      <c r="J21" s="826"/>
      <c r="K21" s="826"/>
      <c r="L21" s="826"/>
      <c r="M21" s="712"/>
      <c r="N21" s="720"/>
      <c r="O21" s="720"/>
      <c r="P21" s="721"/>
    </row>
    <row r="22" spans="1:16" ht="30" customHeight="1">
      <c r="A22" s="252"/>
      <c r="B22" s="827" t="s">
        <v>55</v>
      </c>
      <c r="C22" s="828"/>
      <c r="D22" s="824" t="str">
        <f>F18</f>
        <v>勞保費</v>
      </c>
      <c r="E22" s="825"/>
      <c r="F22" s="825"/>
      <c r="G22" s="836">
        <f>作業表!J20+作業表!K20</f>
        <v>83659</v>
      </c>
      <c r="H22" s="837"/>
      <c r="I22" s="842" t="s">
        <v>197</v>
      </c>
      <c r="J22" s="842"/>
      <c r="K22" s="842"/>
      <c r="L22" s="842"/>
      <c r="M22" s="722"/>
      <c r="N22" s="723"/>
      <c r="O22" s="723"/>
      <c r="P22" s="724"/>
    </row>
    <row r="23" spans="1:16" ht="30" customHeight="1">
      <c r="A23" s="252"/>
      <c r="B23" s="827" t="s">
        <v>53</v>
      </c>
      <c r="C23" s="828"/>
      <c r="D23" s="824" t="str">
        <f>作業表!C21</f>
        <v>專任輔導</v>
      </c>
      <c r="E23" s="825"/>
      <c r="F23" s="825"/>
      <c r="G23" s="836">
        <f>作業表!J21+作業表!K21</f>
        <v>0</v>
      </c>
      <c r="H23" s="837"/>
      <c r="I23" s="826" t="s">
        <v>208</v>
      </c>
      <c r="J23" s="826"/>
      <c r="K23" s="826"/>
      <c r="L23" s="826"/>
      <c r="M23" s="722"/>
      <c r="N23" s="723"/>
      <c r="O23" s="723"/>
      <c r="P23" s="724"/>
    </row>
    <row r="24" spans="1:16" ht="30" customHeight="1">
      <c r="A24" s="252"/>
      <c r="B24" s="827" t="s">
        <v>53</v>
      </c>
      <c r="C24" s="828"/>
      <c r="D24" s="824" t="str">
        <f>作業表!C22</f>
        <v>代理專輔</v>
      </c>
      <c r="E24" s="825"/>
      <c r="F24" s="825"/>
      <c r="G24" s="836">
        <f>作業表!J22+作業表!K22</f>
        <v>3574</v>
      </c>
      <c r="H24" s="837"/>
      <c r="I24" s="826" t="s">
        <v>208</v>
      </c>
      <c r="J24" s="826"/>
      <c r="K24" s="826"/>
      <c r="L24" s="826"/>
      <c r="M24" s="722"/>
      <c r="N24" s="723"/>
      <c r="O24" s="723"/>
      <c r="P24" s="724"/>
    </row>
    <row r="25" spans="1:16" ht="30" customHeight="1">
      <c r="A25" s="252"/>
      <c r="B25" s="829" t="s">
        <v>53</v>
      </c>
      <c r="C25" s="829"/>
      <c r="D25" s="824" t="str">
        <f>作業表!C23</f>
        <v>英資中心</v>
      </c>
      <c r="E25" s="825"/>
      <c r="F25" s="825"/>
      <c r="G25" s="836">
        <f>作業表!J23+作業表!K23</f>
        <v>0</v>
      </c>
      <c r="H25" s="837"/>
      <c r="I25" s="826" t="s">
        <v>208</v>
      </c>
      <c r="J25" s="826"/>
      <c r="K25" s="826"/>
      <c r="L25" s="826"/>
      <c r="M25" s="238"/>
      <c r="N25" s="253"/>
      <c r="O25" s="253"/>
      <c r="P25" s="254"/>
    </row>
    <row r="26" spans="1:16" ht="30" customHeight="1">
      <c r="A26" s="252"/>
      <c r="B26" s="829" t="s">
        <v>53</v>
      </c>
      <c r="C26" s="829"/>
      <c r="D26" s="824" t="str">
        <f>作業表!C24</f>
        <v>體操教練</v>
      </c>
      <c r="E26" s="825"/>
      <c r="F26" s="825"/>
      <c r="G26" s="836">
        <f>作業表!J24+作業表!K24</f>
        <v>3912</v>
      </c>
      <c r="H26" s="837"/>
      <c r="I26" s="826" t="s">
        <v>208</v>
      </c>
      <c r="J26" s="826"/>
      <c r="K26" s="826"/>
      <c r="L26" s="826"/>
      <c r="N26" s="253"/>
      <c r="O26" s="253"/>
      <c r="P26" s="254"/>
    </row>
    <row r="27" spans="1:16" ht="30" customHeight="1">
      <c r="A27" s="252"/>
      <c r="B27" s="829" t="s">
        <v>53</v>
      </c>
      <c r="C27" s="829"/>
      <c r="D27" s="824" t="str">
        <f>作業表!C25</f>
        <v>特教助理</v>
      </c>
      <c r="E27" s="825"/>
      <c r="F27" s="825"/>
      <c r="G27" s="836">
        <f>作業表!J25+作業表!K25</f>
        <v>2707</v>
      </c>
      <c r="H27" s="837"/>
      <c r="I27" s="826" t="s">
        <v>208</v>
      </c>
      <c r="J27" s="826"/>
      <c r="K27" s="826"/>
      <c r="L27" s="826"/>
      <c r="M27" s="255"/>
      <c r="N27" s="253"/>
      <c r="O27" s="253"/>
      <c r="P27" s="254"/>
    </row>
    <row r="28" spans="1:16" ht="30" customHeight="1">
      <c r="A28" s="252"/>
      <c r="B28" s="829" t="s">
        <v>53</v>
      </c>
      <c r="C28" s="829"/>
      <c r="D28" s="824" t="str">
        <f>作業表!C26</f>
        <v>校安人員</v>
      </c>
      <c r="E28" s="825"/>
      <c r="F28" s="825"/>
      <c r="G28" s="836">
        <f>作業表!J26+作業表!K26</f>
        <v>2344</v>
      </c>
      <c r="H28" s="837"/>
      <c r="I28" s="826" t="s">
        <v>208</v>
      </c>
      <c r="J28" s="826"/>
      <c r="K28" s="826"/>
      <c r="L28" s="826"/>
      <c r="M28" s="255"/>
      <c r="N28" s="253"/>
      <c r="O28" s="253"/>
      <c r="P28" s="254"/>
    </row>
    <row r="29" spans="1:16" ht="30" customHeight="1">
      <c r="A29" s="252"/>
      <c r="B29" s="829" t="s">
        <v>53</v>
      </c>
      <c r="C29" s="829"/>
      <c r="D29" s="824" t="str">
        <f>作業表!C28</f>
        <v>大專生暑期營隊</v>
      </c>
      <c r="E29" s="825"/>
      <c r="F29" s="825"/>
      <c r="G29" s="836">
        <f>作業表!J28+作業表!K28</f>
        <v>3248</v>
      </c>
      <c r="H29" s="837"/>
      <c r="I29" s="826" t="s">
        <v>208</v>
      </c>
      <c r="J29" s="826"/>
      <c r="K29" s="826"/>
      <c r="L29" s="826"/>
      <c r="M29" s="255"/>
      <c r="N29" s="253"/>
      <c r="O29" s="253"/>
      <c r="P29" s="254"/>
    </row>
    <row r="30" spans="1:16" ht="30" customHeight="1">
      <c r="A30" s="252"/>
      <c r="B30" s="829" t="s">
        <v>53</v>
      </c>
      <c r="C30" s="829"/>
      <c r="D30" s="824">
        <f>作業表!C29</f>
        <v>0</v>
      </c>
      <c r="E30" s="825"/>
      <c r="F30" s="825"/>
      <c r="G30" s="836">
        <f>作業表!J29+作業表!K29</f>
        <v>0</v>
      </c>
      <c r="H30" s="837"/>
      <c r="I30" s="826" t="s">
        <v>208</v>
      </c>
      <c r="J30" s="826"/>
      <c r="K30" s="826"/>
      <c r="L30" s="826"/>
      <c r="M30" s="255"/>
      <c r="N30" s="253"/>
      <c r="O30" s="253"/>
      <c r="P30" s="254"/>
    </row>
    <row r="31" spans="1:16" ht="30" customHeight="1">
      <c r="A31" s="252"/>
      <c r="B31" s="829" t="s">
        <v>53</v>
      </c>
      <c r="C31" s="829"/>
      <c r="D31" s="824">
        <f>作業表!C30</f>
        <v>0</v>
      </c>
      <c r="E31" s="825"/>
      <c r="F31" s="825"/>
      <c r="G31" s="836">
        <f>作業表!J30+作業表!K30</f>
        <v>0</v>
      </c>
      <c r="H31" s="837"/>
      <c r="I31" s="826" t="s">
        <v>208</v>
      </c>
      <c r="J31" s="826"/>
      <c r="K31" s="826"/>
      <c r="L31" s="826"/>
      <c r="M31" s="255"/>
      <c r="N31" s="253"/>
      <c r="O31" s="253"/>
      <c r="P31" s="254"/>
    </row>
    <row r="32" spans="1:16" ht="30" customHeight="1">
      <c r="A32" s="252"/>
      <c r="B32" s="829" t="s">
        <v>53</v>
      </c>
      <c r="C32" s="829"/>
      <c r="D32" s="824">
        <f>作業表!C31</f>
        <v>0</v>
      </c>
      <c r="E32" s="825"/>
      <c r="F32" s="825"/>
      <c r="G32" s="836">
        <f>作業表!J31+作業表!K31</f>
        <v>0</v>
      </c>
      <c r="H32" s="837"/>
      <c r="I32" s="826" t="s">
        <v>208</v>
      </c>
      <c r="J32" s="826"/>
      <c r="K32" s="826"/>
      <c r="L32" s="826"/>
      <c r="M32" s="255"/>
      <c r="N32" s="253"/>
      <c r="O32" s="253"/>
      <c r="P32" s="254"/>
    </row>
    <row r="33" spans="1:16" ht="30" customHeight="1">
      <c r="A33" s="252"/>
      <c r="B33" s="829" t="s">
        <v>53</v>
      </c>
      <c r="C33" s="829"/>
      <c r="D33" s="824">
        <f>作業表!C32</f>
        <v>0</v>
      </c>
      <c r="E33" s="825"/>
      <c r="F33" s="825"/>
      <c r="G33" s="836">
        <f>作業表!J32+作業表!K32</f>
        <v>0</v>
      </c>
      <c r="H33" s="837"/>
      <c r="I33" s="826" t="s">
        <v>208</v>
      </c>
      <c r="J33" s="826"/>
      <c r="K33" s="826"/>
      <c r="L33" s="826"/>
      <c r="M33" s="255"/>
      <c r="N33" s="253"/>
      <c r="O33" s="253"/>
      <c r="P33" s="254"/>
    </row>
    <row r="34" spans="1:16" ht="30" customHeight="1">
      <c r="A34" s="252"/>
      <c r="B34" s="829" t="s">
        <v>53</v>
      </c>
      <c r="C34" s="829"/>
      <c r="D34" s="824">
        <f>作業表!C33</f>
        <v>0</v>
      </c>
      <c r="E34" s="825"/>
      <c r="F34" s="825"/>
      <c r="G34" s="836">
        <f>作業表!J33+作業表!K33</f>
        <v>0</v>
      </c>
      <c r="H34" s="837"/>
      <c r="I34" s="826" t="s">
        <v>208</v>
      </c>
      <c r="J34" s="826"/>
      <c r="K34" s="826"/>
      <c r="L34" s="826"/>
      <c r="M34" s="255"/>
      <c r="N34" s="253"/>
      <c r="O34" s="253"/>
      <c r="P34" s="254"/>
    </row>
    <row r="35" spans="1:16" ht="30" hidden="1" customHeight="1">
      <c r="A35" s="252"/>
      <c r="B35" s="829" t="s">
        <v>53</v>
      </c>
      <c r="C35" s="829"/>
      <c r="D35" s="838"/>
      <c r="E35" s="839"/>
      <c r="F35" s="839"/>
      <c r="G35" s="840"/>
      <c r="H35" s="841"/>
      <c r="I35" s="826" t="s">
        <v>208</v>
      </c>
      <c r="J35" s="826"/>
      <c r="K35" s="826"/>
      <c r="L35" s="826"/>
      <c r="M35" s="255"/>
      <c r="N35" s="253"/>
      <c r="O35" s="253"/>
      <c r="P35" s="254"/>
    </row>
    <row r="36" spans="1:16" ht="30" hidden="1" customHeight="1">
      <c r="A36" s="252"/>
      <c r="B36" s="829" t="s">
        <v>53</v>
      </c>
      <c r="C36" s="829"/>
      <c r="D36" s="838"/>
      <c r="E36" s="839"/>
      <c r="F36" s="839"/>
      <c r="G36" s="840"/>
      <c r="H36" s="841"/>
      <c r="I36" s="826" t="s">
        <v>208</v>
      </c>
      <c r="J36" s="826"/>
      <c r="K36" s="826"/>
      <c r="L36" s="826"/>
      <c r="M36" s="255"/>
      <c r="N36" s="253"/>
      <c r="O36" s="253"/>
      <c r="P36" s="254"/>
    </row>
    <row r="37" spans="1:16" ht="30" customHeight="1" thickBot="1">
      <c r="A37" s="658" t="s">
        <v>37</v>
      </c>
      <c r="B37" s="659"/>
      <c r="C37" s="659"/>
      <c r="D37" s="659"/>
      <c r="E37" s="659"/>
      <c r="F37" s="659"/>
      <c r="G37" s="845">
        <f>SUM(G21:H36)</f>
        <v>127292</v>
      </c>
      <c r="H37" s="846"/>
      <c r="I37" s="662"/>
      <c r="J37" s="663"/>
      <c r="K37" s="663"/>
      <c r="L37" s="664"/>
      <c r="M37" s="256"/>
      <c r="N37" s="257"/>
      <c r="O37" s="257"/>
      <c r="P37" s="258"/>
    </row>
    <row r="38" spans="1:16">
      <c r="A38" s="259"/>
      <c r="B38" s="259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</row>
    <row r="39" spans="1:16">
      <c r="A39" s="259"/>
      <c r="B39" s="259"/>
      <c r="C39" s="260"/>
      <c r="D39" s="260"/>
      <c r="E39" s="260"/>
      <c r="F39" s="260"/>
      <c r="N39" s="260"/>
      <c r="P39" s="260"/>
    </row>
    <row r="40" spans="1:16" hidden="1"/>
    <row r="41" spans="1:16" ht="24.6" hidden="1" customHeight="1">
      <c r="A41" s="818" t="e">
        <f>#REF!</f>
        <v>#REF!</v>
      </c>
      <c r="B41" s="818"/>
      <c r="C41" s="818"/>
      <c r="D41" s="818"/>
      <c r="E41" s="818"/>
      <c r="F41" s="818"/>
      <c r="G41" s="818"/>
      <c r="H41" s="818"/>
      <c r="I41" s="818"/>
      <c r="J41" s="818"/>
      <c r="K41" s="818"/>
      <c r="L41" s="818"/>
      <c r="M41" s="818"/>
      <c r="N41" s="818"/>
      <c r="O41" s="818"/>
      <c r="P41" s="818"/>
    </row>
    <row r="42" spans="1:16" ht="28.35" hidden="1" customHeight="1">
      <c r="A42" s="819" t="s">
        <v>17</v>
      </c>
      <c r="B42" s="819"/>
      <c r="C42" s="819"/>
      <c r="D42" s="819"/>
      <c r="E42" s="819"/>
      <c r="F42" s="819"/>
      <c r="G42" s="819"/>
      <c r="H42" s="819"/>
      <c r="I42" s="819"/>
      <c r="J42" s="819"/>
      <c r="K42" s="819"/>
      <c r="L42" s="819"/>
      <c r="M42" s="819"/>
      <c r="N42" s="819"/>
      <c r="O42" s="819"/>
      <c r="P42" s="819"/>
    </row>
    <row r="43" spans="1:16" ht="20.100000000000001" hidden="1" customHeight="1">
      <c r="A43" s="750" t="s">
        <v>6</v>
      </c>
      <c r="B43" s="750"/>
      <c r="C43" s="750"/>
      <c r="D43" s="820" t="s">
        <v>122</v>
      </c>
      <c r="E43" s="820"/>
      <c r="F43" s="821"/>
      <c r="G43" s="821"/>
      <c r="H43" s="821"/>
      <c r="I43" s="821"/>
      <c r="J43" s="821"/>
      <c r="K43" s="821"/>
      <c r="L43" s="821"/>
      <c r="M43" s="821"/>
      <c r="N43" s="821"/>
      <c r="O43" s="821"/>
      <c r="P43" s="821"/>
    </row>
    <row r="44" spans="1:16" ht="26.1" hidden="1" customHeight="1">
      <c r="A44" s="797" t="s">
        <v>7</v>
      </c>
      <c r="B44" s="798"/>
      <c r="C44" s="798"/>
      <c r="D44" s="798"/>
      <c r="E44" s="798"/>
      <c r="F44" s="246"/>
      <c r="G44" s="246"/>
      <c r="H44" s="246"/>
      <c r="I44" s="246"/>
      <c r="J44" s="799" t="s">
        <v>18</v>
      </c>
      <c r="K44" s="799"/>
      <c r="L44" s="799"/>
      <c r="M44" s="799"/>
      <c r="N44" s="799"/>
      <c r="O44" s="247"/>
      <c r="P44" s="248" t="s">
        <v>50</v>
      </c>
    </row>
    <row r="45" spans="1:16" s="238" customFormat="1" ht="30" hidden="1" customHeight="1">
      <c r="A45" s="800" t="s">
        <v>19</v>
      </c>
      <c r="B45" s="770"/>
      <c r="C45" s="770"/>
      <c r="D45" s="803" t="s">
        <v>8</v>
      </c>
      <c r="E45" s="804"/>
      <c r="F45" s="804"/>
      <c r="G45" s="804"/>
      <c r="H45" s="805" t="s">
        <v>55</v>
      </c>
      <c r="I45" s="805"/>
      <c r="J45" s="805"/>
      <c r="K45" s="805"/>
      <c r="L45" s="805"/>
      <c r="M45" s="805"/>
      <c r="N45" s="805"/>
      <c r="O45" s="805"/>
      <c r="P45" s="806"/>
    </row>
    <row r="46" spans="1:16" s="238" customFormat="1" ht="30" hidden="1" customHeight="1">
      <c r="A46" s="801"/>
      <c r="B46" s="751"/>
      <c r="C46" s="751"/>
      <c r="D46" s="606" t="s">
        <v>20</v>
      </c>
      <c r="E46" s="607"/>
      <c r="F46" s="607"/>
      <c r="G46" s="646"/>
      <c r="H46" s="751" t="s">
        <v>22</v>
      </c>
      <c r="I46" s="751"/>
      <c r="J46" s="822" t="e">
        <f>D63</f>
        <v>#REF!</v>
      </c>
      <c r="K46" s="808"/>
      <c r="L46" s="808"/>
      <c r="M46" s="808"/>
      <c r="N46" s="808"/>
      <c r="O46" s="809"/>
      <c r="P46" s="810"/>
    </row>
    <row r="47" spans="1:16" s="238" customFormat="1" ht="28.35" hidden="1" customHeight="1">
      <c r="A47" s="802"/>
      <c r="B47" s="771"/>
      <c r="C47" s="771"/>
      <c r="D47" s="811" t="e">
        <f>#REF!</f>
        <v>#REF!</v>
      </c>
      <c r="E47" s="812"/>
      <c r="F47" s="812"/>
      <c r="G47" s="813"/>
      <c r="H47" s="771" t="s">
        <v>21</v>
      </c>
      <c r="I47" s="771"/>
      <c r="J47" s="814" t="str">
        <f>D5</f>
        <v>113年8月</v>
      </c>
      <c r="K47" s="815"/>
      <c r="L47" s="815"/>
      <c r="M47" s="815"/>
      <c r="N47" s="823" t="str">
        <f>I63</f>
        <v>請領預算內機補轉列應付代收款</v>
      </c>
      <c r="O47" s="816"/>
      <c r="P47" s="817"/>
    </row>
    <row r="48" spans="1:16" s="238" customFormat="1" ht="18" hidden="1" customHeight="1">
      <c r="A48" s="762" t="s">
        <v>9</v>
      </c>
      <c r="B48" s="763"/>
      <c r="C48" s="763"/>
      <c r="D48" s="764"/>
      <c r="E48" s="768" t="s">
        <v>43</v>
      </c>
      <c r="F48" s="763"/>
      <c r="G48" s="763"/>
      <c r="H48" s="764"/>
      <c r="I48" s="770" t="s">
        <v>23</v>
      </c>
      <c r="J48" s="770"/>
      <c r="K48" s="770"/>
      <c r="L48" s="770"/>
      <c r="M48" s="770"/>
      <c r="N48" s="772" t="s">
        <v>44</v>
      </c>
      <c r="O48" s="773"/>
      <c r="P48" s="774"/>
    </row>
    <row r="49" spans="1:16" s="238" customFormat="1" ht="18" hidden="1" customHeight="1">
      <c r="A49" s="765"/>
      <c r="B49" s="766"/>
      <c r="C49" s="766"/>
      <c r="D49" s="767"/>
      <c r="E49" s="769"/>
      <c r="F49" s="766"/>
      <c r="G49" s="766"/>
      <c r="H49" s="767"/>
      <c r="I49" s="771"/>
      <c r="J49" s="771"/>
      <c r="K49" s="771"/>
      <c r="L49" s="771"/>
      <c r="M49" s="771"/>
      <c r="N49" s="775"/>
      <c r="O49" s="776"/>
      <c r="P49" s="777"/>
    </row>
    <row r="50" spans="1:16" ht="27.95" hidden="1" customHeight="1">
      <c r="A50" s="778" t="s">
        <v>10</v>
      </c>
      <c r="B50" s="779"/>
      <c r="C50" s="779"/>
      <c r="D50" s="780"/>
      <c r="E50" s="781"/>
      <c r="F50" s="781"/>
      <c r="G50" s="781"/>
      <c r="H50" s="781"/>
      <c r="I50" s="784"/>
      <c r="J50" s="784"/>
      <c r="K50" s="784"/>
      <c r="L50" s="784"/>
      <c r="M50" s="784"/>
      <c r="N50" s="784"/>
      <c r="O50" s="787"/>
      <c r="P50" s="788"/>
    </row>
    <row r="51" spans="1:16" ht="24" hidden="1" customHeight="1">
      <c r="A51" s="793"/>
      <c r="B51" s="750"/>
      <c r="C51" s="750"/>
      <c r="D51" s="794"/>
      <c r="E51" s="782"/>
      <c r="F51" s="782"/>
      <c r="G51" s="782"/>
      <c r="H51" s="782"/>
      <c r="I51" s="785"/>
      <c r="J51" s="785"/>
      <c r="K51" s="785"/>
      <c r="L51" s="785"/>
      <c r="M51" s="785"/>
      <c r="N51" s="785"/>
      <c r="O51" s="789"/>
      <c r="P51" s="790"/>
    </row>
    <row r="52" spans="1:16" ht="27.95" hidden="1" customHeight="1">
      <c r="A52" s="795" t="s">
        <v>11</v>
      </c>
      <c r="B52" s="632"/>
      <c r="C52" s="632"/>
      <c r="D52" s="796"/>
      <c r="E52" s="782"/>
      <c r="F52" s="782"/>
      <c r="G52" s="782"/>
      <c r="H52" s="782"/>
      <c r="I52" s="785"/>
      <c r="J52" s="785"/>
      <c r="K52" s="785"/>
      <c r="L52" s="785"/>
      <c r="M52" s="785"/>
      <c r="N52" s="785"/>
      <c r="O52" s="789"/>
      <c r="P52" s="790"/>
    </row>
    <row r="53" spans="1:16" ht="24" hidden="1" customHeight="1">
      <c r="A53" s="765" t="s">
        <v>12</v>
      </c>
      <c r="B53" s="766"/>
      <c r="C53" s="766"/>
      <c r="D53" s="767"/>
      <c r="E53" s="783"/>
      <c r="F53" s="783"/>
      <c r="G53" s="783"/>
      <c r="H53" s="783"/>
      <c r="I53" s="786"/>
      <c r="J53" s="786"/>
      <c r="K53" s="786"/>
      <c r="L53" s="786"/>
      <c r="M53" s="786"/>
      <c r="N53" s="786"/>
      <c r="O53" s="791"/>
      <c r="P53" s="792"/>
    </row>
    <row r="54" spans="1:16" ht="25.35" hidden="1" customHeight="1">
      <c r="A54" s="739" t="s">
        <v>42</v>
      </c>
      <c r="B54" s="739"/>
      <c r="C54" s="739"/>
      <c r="D54" s="739"/>
      <c r="E54" s="739"/>
      <c r="F54" s="739"/>
      <c r="G54" s="739"/>
      <c r="H54" s="739"/>
      <c r="I54" s="739"/>
      <c r="J54" s="739"/>
      <c r="K54" s="739"/>
      <c r="L54" s="739"/>
      <c r="M54" s="739"/>
      <c r="N54" s="739"/>
      <c r="O54" s="739"/>
      <c r="P54" s="739"/>
    </row>
    <row r="55" spans="1:16" ht="18" hidden="1" customHeight="1">
      <c r="A55" s="740" t="e">
        <f>#REF!</f>
        <v>#REF!</v>
      </c>
      <c r="B55" s="740"/>
      <c r="C55" s="740"/>
      <c r="D55" s="740"/>
      <c r="E55" s="740"/>
      <c r="F55" s="740"/>
      <c r="G55" s="740"/>
      <c r="H55" s="740"/>
      <c r="I55" s="740"/>
      <c r="J55" s="740"/>
      <c r="K55" s="740"/>
      <c r="L55" s="740"/>
      <c r="M55" s="740"/>
      <c r="N55" s="740"/>
      <c r="O55" s="740"/>
      <c r="P55" s="740"/>
    </row>
    <row r="56" spans="1:16" ht="18.600000000000001" hidden="1" customHeight="1">
      <c r="A56" s="741" t="s">
        <v>0</v>
      </c>
      <c r="B56" s="741"/>
      <c r="C56" s="741"/>
      <c r="D56" s="741"/>
      <c r="E56" s="741"/>
      <c r="F56" s="741"/>
      <c r="G56" s="741"/>
      <c r="H56" s="741"/>
      <c r="I56" s="741"/>
      <c r="J56" s="741"/>
      <c r="K56" s="741"/>
      <c r="L56" s="741"/>
      <c r="M56" s="741"/>
      <c r="N56" s="741"/>
      <c r="O56" s="741"/>
      <c r="P56" s="741"/>
    </row>
    <row r="57" spans="1:16" ht="18" hidden="1" customHeight="1">
      <c r="E57" s="250"/>
      <c r="F57" s="250"/>
      <c r="G57" s="250"/>
      <c r="H57" s="250"/>
      <c r="I57" s="250"/>
      <c r="J57" s="250"/>
      <c r="K57" s="249"/>
      <c r="L57" s="249"/>
      <c r="M57" s="249"/>
      <c r="N57" s="250"/>
      <c r="O57" s="742">
        <f ca="1">TODAY()</f>
        <v>45579</v>
      </c>
      <c r="P57" s="742"/>
    </row>
    <row r="58" spans="1:16" ht="24" hidden="1" customHeight="1">
      <c r="A58" s="743" t="s">
        <v>35</v>
      </c>
      <c r="B58" s="744"/>
      <c r="C58" s="745" t="str">
        <f>D5</f>
        <v>113年8月</v>
      </c>
      <c r="D58" s="745"/>
      <c r="E58" s="745"/>
      <c r="F58" s="746" t="s">
        <v>113</v>
      </c>
      <c r="G58" s="746"/>
      <c r="H58" s="746"/>
      <c r="I58" s="747" t="e">
        <f>#REF!</f>
        <v>#REF!</v>
      </c>
      <c r="J58" s="747"/>
      <c r="K58" s="747"/>
      <c r="L58" s="747"/>
      <c r="M58" s="747"/>
      <c r="N58" s="747"/>
      <c r="O58" s="747"/>
      <c r="P58" s="748"/>
    </row>
    <row r="59" spans="1:16" ht="24" hidden="1" customHeight="1">
      <c r="A59" s="749" t="s">
        <v>41</v>
      </c>
      <c r="B59" s="726"/>
      <c r="C59" s="750"/>
      <c r="D59" s="750"/>
      <c r="E59" s="750"/>
      <c r="F59" s="727"/>
      <c r="G59" s="751" t="s">
        <v>36</v>
      </c>
      <c r="H59" s="751"/>
      <c r="I59" s="751" t="s">
        <v>40</v>
      </c>
      <c r="J59" s="751"/>
      <c r="K59" s="751"/>
      <c r="L59" s="751"/>
      <c r="M59" s="737" t="s">
        <v>39</v>
      </c>
      <c r="N59" s="752"/>
      <c r="O59" s="752"/>
      <c r="P59" s="753"/>
    </row>
    <row r="60" spans="1:16" ht="31.5" hidden="1" customHeight="1">
      <c r="A60" s="251" t="s">
        <v>24</v>
      </c>
      <c r="B60" s="757" t="s">
        <v>25</v>
      </c>
      <c r="C60" s="758"/>
      <c r="D60" s="759" t="s">
        <v>51</v>
      </c>
      <c r="E60" s="760"/>
      <c r="F60" s="761"/>
      <c r="G60" s="751"/>
      <c r="H60" s="751"/>
      <c r="I60" s="751"/>
      <c r="J60" s="751"/>
      <c r="K60" s="751"/>
      <c r="L60" s="751"/>
      <c r="M60" s="754"/>
      <c r="N60" s="755"/>
      <c r="O60" s="755"/>
      <c r="P60" s="756"/>
    </row>
    <row r="61" spans="1:16" ht="32.25" hidden="1" customHeight="1">
      <c r="A61" s="701"/>
      <c r="B61" s="716" t="s">
        <v>55</v>
      </c>
      <c r="C61" s="717"/>
      <c r="D61" s="734" t="e">
        <f>#REF!</f>
        <v>#REF!</v>
      </c>
      <c r="E61" s="735"/>
      <c r="F61" s="736"/>
      <c r="G61" s="691" t="e">
        <f>#REF!</f>
        <v>#REF!</v>
      </c>
      <c r="H61" s="692"/>
      <c r="I61" s="685" t="str">
        <f>$I$21</f>
        <v>自付額</v>
      </c>
      <c r="J61" s="686"/>
      <c r="K61" s="686"/>
      <c r="L61" s="687"/>
      <c r="M61" s="712"/>
      <c r="N61" s="720"/>
      <c r="O61" s="720"/>
      <c r="P61" s="721"/>
    </row>
    <row r="62" spans="1:16" ht="32.25" hidden="1" customHeight="1">
      <c r="A62" s="702"/>
      <c r="B62" s="718"/>
      <c r="C62" s="719"/>
      <c r="D62" s="593"/>
      <c r="E62" s="594"/>
      <c r="F62" s="682"/>
      <c r="G62" s="693"/>
      <c r="H62" s="694"/>
      <c r="I62" s="688"/>
      <c r="J62" s="689"/>
      <c r="K62" s="689"/>
      <c r="L62" s="690"/>
      <c r="M62" s="722"/>
      <c r="N62" s="723"/>
      <c r="O62" s="723"/>
      <c r="P62" s="724"/>
    </row>
    <row r="63" spans="1:16" ht="16.5" hidden="1" customHeight="1">
      <c r="A63" s="701" t="s">
        <v>123</v>
      </c>
      <c r="B63" s="737" t="s">
        <v>53</v>
      </c>
      <c r="C63" s="738"/>
      <c r="D63" s="725" t="e">
        <f>#REF!</f>
        <v>#REF!</v>
      </c>
      <c r="E63" s="726"/>
      <c r="F63" s="727"/>
      <c r="G63" s="709" t="e">
        <f>#REF!</f>
        <v>#REF!</v>
      </c>
      <c r="H63" s="710"/>
      <c r="I63" s="685" t="str">
        <f>$I$22</f>
        <v>請領預算內機補轉列應付代收款</v>
      </c>
      <c r="J63" s="686"/>
      <c r="K63" s="686"/>
      <c r="L63" s="687"/>
      <c r="M63" s="722"/>
      <c r="N63" s="723"/>
      <c r="O63" s="723"/>
      <c r="P63" s="724"/>
    </row>
    <row r="64" spans="1:16" ht="15.75" hidden="1" customHeight="1">
      <c r="A64" s="702"/>
      <c r="B64" s="714"/>
      <c r="C64" s="715"/>
      <c r="D64" s="728"/>
      <c r="E64" s="647"/>
      <c r="F64" s="729"/>
      <c r="G64" s="710"/>
      <c r="H64" s="710"/>
      <c r="I64" s="688"/>
      <c r="J64" s="689"/>
      <c r="K64" s="689"/>
      <c r="L64" s="690"/>
      <c r="M64" s="722"/>
      <c r="N64" s="723"/>
      <c r="O64" s="723"/>
      <c r="P64" s="724"/>
    </row>
    <row r="65" spans="1:16" ht="20.100000000000001" hidden="1" customHeight="1">
      <c r="A65" s="701"/>
      <c r="B65" s="737" t="s">
        <v>53</v>
      </c>
      <c r="C65" s="738"/>
      <c r="D65" s="725" t="e">
        <f>#REF!</f>
        <v>#REF!</v>
      </c>
      <c r="E65" s="726"/>
      <c r="F65" s="727"/>
      <c r="G65" s="709" t="e">
        <f>#REF!</f>
        <v>#REF!</v>
      </c>
      <c r="H65" s="710"/>
      <c r="I65" s="685" t="str">
        <f>$I$24</f>
        <v>機補</v>
      </c>
      <c r="J65" s="686"/>
      <c r="K65" s="686"/>
      <c r="L65" s="687"/>
      <c r="M65" s="722"/>
      <c r="N65" s="723"/>
      <c r="O65" s="723"/>
      <c r="P65" s="724"/>
    </row>
    <row r="66" spans="1:16" ht="20.100000000000001" hidden="1" customHeight="1">
      <c r="A66" s="730"/>
      <c r="B66" s="714"/>
      <c r="C66" s="715"/>
      <c r="D66" s="731"/>
      <c r="E66" s="732"/>
      <c r="F66" s="733"/>
      <c r="G66" s="710"/>
      <c r="H66" s="710"/>
      <c r="I66" s="688"/>
      <c r="J66" s="689"/>
      <c r="K66" s="689"/>
      <c r="L66" s="690"/>
      <c r="M66" s="722"/>
      <c r="N66" s="723"/>
      <c r="O66" s="723"/>
      <c r="P66" s="724"/>
    </row>
    <row r="67" spans="1:16" ht="20.25" hidden="1" customHeight="1">
      <c r="A67" s="701"/>
      <c r="B67" s="683" t="s">
        <v>53</v>
      </c>
      <c r="C67" s="684"/>
      <c r="D67" s="703" t="e">
        <f>#REF!</f>
        <v>#REF!</v>
      </c>
      <c r="E67" s="704"/>
      <c r="F67" s="705"/>
      <c r="G67" s="709" t="e">
        <f>#REF!</f>
        <v>#REF!</v>
      </c>
      <c r="H67" s="710"/>
      <c r="I67" s="685" t="str">
        <f>$I$25</f>
        <v>機補</v>
      </c>
      <c r="J67" s="686"/>
      <c r="K67" s="686"/>
      <c r="L67" s="687"/>
      <c r="M67" s="238"/>
      <c r="N67" s="253"/>
      <c r="O67" s="253"/>
      <c r="P67" s="254"/>
    </row>
    <row r="68" spans="1:16" ht="21" hidden="1" customHeight="1">
      <c r="A68" s="702"/>
      <c r="B68" s="714"/>
      <c r="C68" s="715"/>
      <c r="D68" s="706"/>
      <c r="E68" s="707"/>
      <c r="F68" s="708"/>
      <c r="G68" s="710"/>
      <c r="H68" s="710"/>
      <c r="I68" s="688"/>
      <c r="J68" s="689"/>
      <c r="K68" s="689"/>
      <c r="L68" s="690"/>
      <c r="M68" s="255"/>
      <c r="N68" s="253"/>
      <c r="O68" s="253"/>
      <c r="P68" s="254"/>
    </row>
    <row r="69" spans="1:16" ht="17.45" hidden="1" customHeight="1">
      <c r="A69" s="701"/>
      <c r="B69" s="683"/>
      <c r="C69" s="684"/>
      <c r="D69" s="712"/>
      <c r="E69" s="668"/>
      <c r="F69" s="669"/>
      <c r="G69" s="691"/>
      <c r="H69" s="692"/>
      <c r="I69" s="695"/>
      <c r="J69" s="696"/>
      <c r="K69" s="696"/>
      <c r="L69" s="666"/>
      <c r="N69" s="253"/>
      <c r="O69" s="253"/>
      <c r="P69" s="254"/>
    </row>
    <row r="70" spans="1:16" ht="15" hidden="1" customHeight="1">
      <c r="A70" s="711"/>
      <c r="B70" s="697"/>
      <c r="C70" s="680"/>
      <c r="D70" s="713"/>
      <c r="E70" s="670"/>
      <c r="F70" s="671"/>
      <c r="G70" s="693"/>
      <c r="H70" s="694"/>
      <c r="I70" s="698"/>
      <c r="J70" s="699"/>
      <c r="K70" s="699"/>
      <c r="L70" s="700"/>
      <c r="M70" s="255"/>
      <c r="N70" s="253"/>
      <c r="O70" s="253"/>
      <c r="P70" s="254"/>
    </row>
    <row r="71" spans="1:16" ht="15" hidden="1" customHeight="1">
      <c r="A71" s="262"/>
      <c r="B71" s="683"/>
      <c r="C71" s="684"/>
      <c r="D71" s="685"/>
      <c r="E71" s="686"/>
      <c r="F71" s="687"/>
      <c r="G71" s="691"/>
      <c r="H71" s="692"/>
      <c r="I71" s="695"/>
      <c r="J71" s="696"/>
      <c r="K71" s="696"/>
      <c r="L71" s="666"/>
      <c r="M71" s="255"/>
      <c r="N71" s="253"/>
      <c r="O71" s="253"/>
      <c r="P71" s="254"/>
    </row>
    <row r="72" spans="1:16" ht="13.35" hidden="1" customHeight="1">
      <c r="A72" s="262"/>
      <c r="B72" s="697"/>
      <c r="C72" s="680"/>
      <c r="D72" s="688"/>
      <c r="E72" s="689"/>
      <c r="F72" s="690"/>
      <c r="G72" s="693"/>
      <c r="H72" s="694"/>
      <c r="I72" s="698"/>
      <c r="J72" s="699"/>
      <c r="K72" s="699"/>
      <c r="L72" s="700"/>
      <c r="M72" s="255"/>
      <c r="N72" s="253"/>
      <c r="O72" s="253"/>
      <c r="P72" s="254"/>
    </row>
    <row r="73" spans="1:16" ht="17.45" hidden="1" customHeight="1">
      <c r="A73" s="262"/>
      <c r="B73" s="683"/>
      <c r="C73" s="684"/>
      <c r="D73" s="712"/>
      <c r="E73" s="668"/>
      <c r="F73" s="669"/>
      <c r="G73" s="691"/>
      <c r="H73" s="692"/>
      <c r="I73" s="830"/>
      <c r="J73" s="831"/>
      <c r="K73" s="831"/>
      <c r="L73" s="832"/>
      <c r="M73" s="255"/>
      <c r="N73" s="253"/>
      <c r="O73" s="253"/>
      <c r="P73" s="254"/>
    </row>
    <row r="74" spans="1:16" ht="17.45" hidden="1" customHeight="1">
      <c r="A74" s="262"/>
      <c r="B74" s="697"/>
      <c r="C74" s="680"/>
      <c r="D74" s="713"/>
      <c r="E74" s="670"/>
      <c r="F74" s="671"/>
      <c r="G74" s="693"/>
      <c r="H74" s="694"/>
      <c r="I74" s="698"/>
      <c r="J74" s="699"/>
      <c r="K74" s="699"/>
      <c r="L74" s="700"/>
      <c r="M74" s="255"/>
      <c r="N74" s="253"/>
      <c r="O74" s="253"/>
      <c r="P74" s="254"/>
    </row>
    <row r="75" spans="1:16" ht="17.45" hidden="1" customHeight="1">
      <c r="A75" s="262"/>
      <c r="B75" s="665"/>
      <c r="C75" s="666"/>
      <c r="D75" s="667"/>
      <c r="E75" s="668"/>
      <c r="F75" s="669"/>
      <c r="G75" s="672"/>
      <c r="H75" s="673"/>
      <c r="I75" s="676"/>
      <c r="J75" s="677"/>
      <c r="K75" s="677"/>
      <c r="L75" s="678"/>
      <c r="M75" s="255"/>
      <c r="N75" s="253"/>
      <c r="O75" s="253"/>
      <c r="P75" s="254"/>
    </row>
    <row r="76" spans="1:16" ht="23.1" hidden="1" customHeight="1">
      <c r="A76" s="262"/>
      <c r="B76" s="679"/>
      <c r="C76" s="680"/>
      <c r="D76" s="670"/>
      <c r="E76" s="670"/>
      <c r="F76" s="671"/>
      <c r="G76" s="674"/>
      <c r="H76" s="675"/>
      <c r="I76" s="681"/>
      <c r="J76" s="594"/>
      <c r="K76" s="594"/>
      <c r="L76" s="682"/>
      <c r="M76" s="255"/>
      <c r="N76" s="253"/>
      <c r="O76" s="253"/>
      <c r="P76" s="254"/>
    </row>
    <row r="77" spans="1:16" ht="36" hidden="1" customHeight="1">
      <c r="A77" s="658" t="s">
        <v>37</v>
      </c>
      <c r="B77" s="659"/>
      <c r="C77" s="659"/>
      <c r="D77" s="659"/>
      <c r="E77" s="659"/>
      <c r="F77" s="659"/>
      <c r="G77" s="660" t="e">
        <f>SUM(G61:H76)</f>
        <v>#REF!</v>
      </c>
      <c r="H77" s="661"/>
      <c r="I77" s="662"/>
      <c r="J77" s="663"/>
      <c r="K77" s="663"/>
      <c r="L77" s="664"/>
      <c r="M77" s="256"/>
      <c r="N77" s="257"/>
      <c r="O77" s="257"/>
      <c r="P77" s="258"/>
    </row>
    <row r="78" spans="1:16" hidden="1"/>
    <row r="79" spans="1:16" hidden="1"/>
    <row r="80" spans="1:16" ht="25.5" hidden="1">
      <c r="A80" s="818" t="e">
        <f>#REF!</f>
        <v>#REF!</v>
      </c>
      <c r="B80" s="818"/>
      <c r="C80" s="818"/>
      <c r="D80" s="818"/>
      <c r="E80" s="818"/>
      <c r="F80" s="818"/>
      <c r="G80" s="818"/>
      <c r="H80" s="818"/>
      <c r="I80" s="818"/>
      <c r="J80" s="818"/>
      <c r="K80" s="818"/>
      <c r="L80" s="818"/>
      <c r="M80" s="818"/>
      <c r="N80" s="818"/>
      <c r="O80" s="818"/>
      <c r="P80" s="818"/>
    </row>
    <row r="81" spans="1:16" ht="27.75" hidden="1">
      <c r="A81" s="819" t="s">
        <v>17</v>
      </c>
      <c r="B81" s="819"/>
      <c r="C81" s="819"/>
      <c r="D81" s="819"/>
      <c r="E81" s="819"/>
      <c r="F81" s="819"/>
      <c r="G81" s="819"/>
      <c r="H81" s="819"/>
      <c r="I81" s="819"/>
      <c r="J81" s="819"/>
      <c r="K81" s="819"/>
      <c r="L81" s="819"/>
      <c r="M81" s="819"/>
      <c r="N81" s="819"/>
      <c r="O81" s="819"/>
      <c r="P81" s="819"/>
    </row>
    <row r="82" spans="1:16" ht="27" hidden="1" customHeight="1">
      <c r="A82" s="750" t="s">
        <v>6</v>
      </c>
      <c r="B82" s="750"/>
      <c r="C82" s="750"/>
      <c r="D82" s="820" t="s">
        <v>64</v>
      </c>
      <c r="E82" s="820"/>
      <c r="F82" s="821"/>
      <c r="G82" s="821"/>
      <c r="H82" s="821"/>
      <c r="I82" s="821"/>
      <c r="J82" s="821"/>
      <c r="K82" s="821"/>
      <c r="L82" s="821"/>
      <c r="M82" s="821"/>
      <c r="N82" s="821"/>
      <c r="O82" s="821"/>
      <c r="P82" s="821"/>
    </row>
    <row r="83" spans="1:16" ht="27" hidden="1" customHeight="1">
      <c r="A83" s="797" t="s">
        <v>7</v>
      </c>
      <c r="B83" s="798"/>
      <c r="C83" s="798"/>
      <c r="D83" s="798"/>
      <c r="E83" s="798"/>
      <c r="F83" s="246"/>
      <c r="G83" s="246"/>
      <c r="H83" s="246"/>
      <c r="I83" s="246"/>
      <c r="J83" s="799" t="s">
        <v>18</v>
      </c>
      <c r="K83" s="799"/>
      <c r="L83" s="799"/>
      <c r="M83" s="799"/>
      <c r="N83" s="799"/>
      <c r="O83" s="247"/>
      <c r="P83" s="248" t="s">
        <v>50</v>
      </c>
    </row>
    <row r="84" spans="1:16" ht="30" hidden="1" customHeight="1">
      <c r="A84" s="800" t="s">
        <v>19</v>
      </c>
      <c r="B84" s="770"/>
      <c r="C84" s="770"/>
      <c r="D84" s="803" t="s">
        <v>8</v>
      </c>
      <c r="E84" s="804"/>
      <c r="F84" s="804"/>
      <c r="G84" s="804"/>
      <c r="H84" s="805" t="s">
        <v>55</v>
      </c>
      <c r="I84" s="805"/>
      <c r="J84" s="805"/>
      <c r="K84" s="805"/>
      <c r="L84" s="805"/>
      <c r="M84" s="805"/>
      <c r="N84" s="805"/>
      <c r="O84" s="805"/>
      <c r="P84" s="806"/>
    </row>
    <row r="85" spans="1:16" ht="30" hidden="1" customHeight="1">
      <c r="A85" s="801"/>
      <c r="B85" s="751"/>
      <c r="C85" s="751"/>
      <c r="D85" s="606" t="s">
        <v>20</v>
      </c>
      <c r="E85" s="607"/>
      <c r="F85" s="607"/>
      <c r="G85" s="646"/>
      <c r="H85" s="751" t="s">
        <v>22</v>
      </c>
      <c r="I85" s="751"/>
      <c r="J85" s="822" t="e">
        <f>D104</f>
        <v>#REF!</v>
      </c>
      <c r="K85" s="808"/>
      <c r="L85" s="808"/>
      <c r="M85" s="808"/>
      <c r="N85" s="808"/>
      <c r="O85" s="809"/>
      <c r="P85" s="810"/>
    </row>
    <row r="86" spans="1:16" ht="30" hidden="1" customHeight="1">
      <c r="A86" s="802"/>
      <c r="B86" s="771"/>
      <c r="C86" s="771"/>
      <c r="D86" s="811" t="e">
        <f>#REF!</f>
        <v>#REF!</v>
      </c>
      <c r="E86" s="812"/>
      <c r="F86" s="812"/>
      <c r="G86" s="813"/>
      <c r="H86" s="771" t="s">
        <v>21</v>
      </c>
      <c r="I86" s="771"/>
      <c r="J86" s="814" t="str">
        <f>D5</f>
        <v>113年8月</v>
      </c>
      <c r="K86" s="815"/>
      <c r="L86" s="815"/>
      <c r="M86" s="815"/>
      <c r="N86" s="823" t="str">
        <f>I104</f>
        <v>機補</v>
      </c>
      <c r="O86" s="816"/>
      <c r="P86" s="817"/>
    </row>
    <row r="87" spans="1:16" hidden="1">
      <c r="A87" s="762" t="s">
        <v>9</v>
      </c>
      <c r="B87" s="763"/>
      <c r="C87" s="763"/>
      <c r="D87" s="764"/>
      <c r="E87" s="768" t="s">
        <v>43</v>
      </c>
      <c r="F87" s="763"/>
      <c r="G87" s="763"/>
      <c r="H87" s="764"/>
      <c r="I87" s="770" t="s">
        <v>23</v>
      </c>
      <c r="J87" s="770"/>
      <c r="K87" s="770"/>
      <c r="L87" s="770"/>
      <c r="M87" s="770"/>
      <c r="N87" s="772" t="s">
        <v>44</v>
      </c>
      <c r="O87" s="773"/>
      <c r="P87" s="774"/>
    </row>
    <row r="88" spans="1:16" ht="17.25" hidden="1" thickBot="1">
      <c r="A88" s="765"/>
      <c r="B88" s="766"/>
      <c r="C88" s="766"/>
      <c r="D88" s="767"/>
      <c r="E88" s="769"/>
      <c r="F88" s="766"/>
      <c r="G88" s="766"/>
      <c r="H88" s="767"/>
      <c r="I88" s="771"/>
      <c r="J88" s="771"/>
      <c r="K88" s="771"/>
      <c r="L88" s="771"/>
      <c r="M88" s="771"/>
      <c r="N88" s="775"/>
      <c r="O88" s="776"/>
      <c r="P88" s="777"/>
    </row>
    <row r="89" spans="1:16" ht="26.25" hidden="1" customHeight="1">
      <c r="A89" s="778" t="s">
        <v>10</v>
      </c>
      <c r="B89" s="779"/>
      <c r="C89" s="779"/>
      <c r="D89" s="780"/>
      <c r="E89" s="781"/>
      <c r="F89" s="781"/>
      <c r="G89" s="781"/>
      <c r="H89" s="781"/>
      <c r="I89" s="784"/>
      <c r="J89" s="784"/>
      <c r="K89" s="784"/>
      <c r="L89" s="784"/>
      <c r="M89" s="784"/>
      <c r="N89" s="784"/>
      <c r="O89" s="787"/>
      <c r="P89" s="788"/>
    </row>
    <row r="90" spans="1:16" ht="26.25" hidden="1" customHeight="1">
      <c r="A90" s="793"/>
      <c r="B90" s="750"/>
      <c r="C90" s="750"/>
      <c r="D90" s="794"/>
      <c r="E90" s="782"/>
      <c r="F90" s="782"/>
      <c r="G90" s="782"/>
      <c r="H90" s="782"/>
      <c r="I90" s="785"/>
      <c r="J90" s="785"/>
      <c r="K90" s="785"/>
      <c r="L90" s="785"/>
      <c r="M90" s="785"/>
      <c r="N90" s="785"/>
      <c r="O90" s="789"/>
      <c r="P90" s="790"/>
    </row>
    <row r="91" spans="1:16" ht="26.25" hidden="1" customHeight="1">
      <c r="A91" s="795" t="s">
        <v>11</v>
      </c>
      <c r="B91" s="632"/>
      <c r="C91" s="632"/>
      <c r="D91" s="796"/>
      <c r="E91" s="782"/>
      <c r="F91" s="782"/>
      <c r="G91" s="782"/>
      <c r="H91" s="782"/>
      <c r="I91" s="785"/>
      <c r="J91" s="785"/>
      <c r="K91" s="785"/>
      <c r="L91" s="785"/>
      <c r="M91" s="785"/>
      <c r="N91" s="785"/>
      <c r="O91" s="789"/>
      <c r="P91" s="790"/>
    </row>
    <row r="92" spans="1:16" ht="26.25" hidden="1" customHeight="1">
      <c r="A92" s="765" t="s">
        <v>12</v>
      </c>
      <c r="B92" s="766"/>
      <c r="C92" s="766"/>
      <c r="D92" s="767"/>
      <c r="E92" s="783"/>
      <c r="F92" s="783"/>
      <c r="G92" s="783"/>
      <c r="H92" s="783"/>
      <c r="I92" s="786"/>
      <c r="J92" s="786"/>
      <c r="K92" s="786"/>
      <c r="L92" s="786"/>
      <c r="M92" s="786"/>
      <c r="N92" s="786"/>
      <c r="O92" s="791"/>
      <c r="P92" s="792"/>
    </row>
    <row r="93" spans="1:16" hidden="1">
      <c r="A93" s="739" t="s">
        <v>42</v>
      </c>
      <c r="B93" s="739"/>
      <c r="C93" s="739"/>
      <c r="D93" s="739"/>
      <c r="E93" s="739"/>
      <c r="F93" s="739"/>
      <c r="G93" s="739"/>
      <c r="H93" s="739"/>
      <c r="I93" s="739"/>
      <c r="J93" s="739"/>
      <c r="K93" s="739"/>
      <c r="L93" s="739"/>
      <c r="M93" s="739"/>
      <c r="N93" s="739"/>
      <c r="O93" s="739"/>
      <c r="P93" s="739"/>
    </row>
    <row r="94" spans="1:16" ht="29.25" hidden="1" customHeight="1">
      <c r="A94" s="740" t="e">
        <f>#REF!</f>
        <v>#REF!</v>
      </c>
      <c r="B94" s="740"/>
      <c r="C94" s="740"/>
      <c r="D94" s="740"/>
      <c r="E94" s="740"/>
      <c r="F94" s="740"/>
      <c r="G94" s="740"/>
      <c r="H94" s="740"/>
      <c r="I94" s="740"/>
      <c r="J94" s="740"/>
      <c r="K94" s="740"/>
      <c r="L94" s="740"/>
      <c r="M94" s="740"/>
      <c r="N94" s="740"/>
      <c r="O94" s="740"/>
      <c r="P94" s="740"/>
    </row>
    <row r="95" spans="1:16" ht="29.25" hidden="1" customHeight="1">
      <c r="A95" s="741" t="s">
        <v>0</v>
      </c>
      <c r="B95" s="741"/>
      <c r="C95" s="741"/>
      <c r="D95" s="741"/>
      <c r="E95" s="741"/>
      <c r="F95" s="741"/>
      <c r="G95" s="741"/>
      <c r="H95" s="741"/>
      <c r="I95" s="741"/>
      <c r="J95" s="741"/>
      <c r="K95" s="741"/>
      <c r="L95" s="741"/>
      <c r="M95" s="741"/>
      <c r="N95" s="741"/>
      <c r="O95" s="741"/>
      <c r="P95" s="741"/>
    </row>
    <row r="96" spans="1:16" ht="29.25" hidden="1" customHeight="1">
      <c r="E96" s="250"/>
      <c r="F96" s="250"/>
      <c r="G96" s="250"/>
      <c r="H96" s="250"/>
      <c r="I96" s="250"/>
      <c r="J96" s="250"/>
      <c r="K96" s="249"/>
      <c r="L96" s="249"/>
      <c r="M96" s="249"/>
      <c r="N96" s="250"/>
      <c r="O96" s="742">
        <f ca="1">TODAY()</f>
        <v>45579</v>
      </c>
      <c r="P96" s="742"/>
    </row>
    <row r="97" spans="1:16" ht="19.5" hidden="1" customHeight="1">
      <c r="A97" s="743" t="s">
        <v>35</v>
      </c>
      <c r="B97" s="744"/>
      <c r="C97" s="745" t="str">
        <f>D5</f>
        <v>113年8月</v>
      </c>
      <c r="D97" s="745"/>
      <c r="E97" s="745"/>
      <c r="F97" s="746" t="s">
        <v>113</v>
      </c>
      <c r="G97" s="746"/>
      <c r="H97" s="746"/>
      <c r="I97" s="747" t="e">
        <f>#REF!</f>
        <v>#REF!</v>
      </c>
      <c r="J97" s="747"/>
      <c r="K97" s="747"/>
      <c r="L97" s="747"/>
      <c r="M97" s="747"/>
      <c r="N97" s="747"/>
      <c r="O97" s="747"/>
      <c r="P97" s="748"/>
    </row>
    <row r="98" spans="1:16" ht="19.5" hidden="1" customHeight="1">
      <c r="A98" s="749" t="s">
        <v>41</v>
      </c>
      <c r="B98" s="726"/>
      <c r="C98" s="750"/>
      <c r="D98" s="750"/>
      <c r="E98" s="750"/>
      <c r="F98" s="727"/>
      <c r="G98" s="751" t="s">
        <v>36</v>
      </c>
      <c r="H98" s="751"/>
      <c r="I98" s="751" t="s">
        <v>40</v>
      </c>
      <c r="J98" s="751"/>
      <c r="K98" s="751"/>
      <c r="L98" s="751"/>
      <c r="M98" s="737" t="s">
        <v>39</v>
      </c>
      <c r="N98" s="752"/>
      <c r="O98" s="752"/>
      <c r="P98" s="753"/>
    </row>
    <row r="99" spans="1:16" ht="28.5" hidden="1" customHeight="1">
      <c r="A99" s="251" t="s">
        <v>24</v>
      </c>
      <c r="B99" s="757" t="s">
        <v>25</v>
      </c>
      <c r="C99" s="758"/>
      <c r="D99" s="759" t="s">
        <v>51</v>
      </c>
      <c r="E99" s="760"/>
      <c r="F99" s="761"/>
      <c r="G99" s="751"/>
      <c r="H99" s="751"/>
      <c r="I99" s="751"/>
      <c r="J99" s="751"/>
      <c r="K99" s="751"/>
      <c r="L99" s="751"/>
      <c r="M99" s="754"/>
      <c r="N99" s="755"/>
      <c r="O99" s="755"/>
      <c r="P99" s="756"/>
    </row>
    <row r="100" spans="1:16" ht="28.5" hidden="1" customHeight="1">
      <c r="A100" s="701"/>
      <c r="B100" s="716" t="s">
        <v>55</v>
      </c>
      <c r="C100" s="717"/>
      <c r="D100" s="734" t="e">
        <f>#REF!</f>
        <v>#REF!</v>
      </c>
      <c r="E100" s="735"/>
      <c r="F100" s="736"/>
      <c r="G100" s="691" t="e">
        <f>#REF!</f>
        <v>#REF!</v>
      </c>
      <c r="H100" s="692"/>
      <c r="I100" s="685" t="str">
        <f>$I$21</f>
        <v>自付額</v>
      </c>
      <c r="J100" s="686"/>
      <c r="K100" s="686"/>
      <c r="L100" s="687"/>
      <c r="M100" s="712"/>
      <c r="N100" s="720"/>
      <c r="O100" s="720"/>
      <c r="P100" s="721"/>
    </row>
    <row r="101" spans="1:16" ht="28.5" hidden="1" customHeight="1">
      <c r="A101" s="702"/>
      <c r="B101" s="718"/>
      <c r="C101" s="719"/>
      <c r="D101" s="593"/>
      <c r="E101" s="594"/>
      <c r="F101" s="682"/>
      <c r="G101" s="693"/>
      <c r="H101" s="694"/>
      <c r="I101" s="688"/>
      <c r="J101" s="689"/>
      <c r="K101" s="689"/>
      <c r="L101" s="690"/>
      <c r="M101" s="722"/>
      <c r="N101" s="723"/>
      <c r="O101" s="723"/>
      <c r="P101" s="724"/>
    </row>
    <row r="102" spans="1:16" ht="19.5" hidden="1" customHeight="1">
      <c r="A102" s="701"/>
      <c r="B102" s="737" t="s">
        <v>53</v>
      </c>
      <c r="C102" s="738"/>
      <c r="D102" s="725" t="e">
        <f>#REF!</f>
        <v>#REF!</v>
      </c>
      <c r="E102" s="726"/>
      <c r="F102" s="727"/>
      <c r="G102" s="709" t="e">
        <f>#REF!</f>
        <v>#REF!</v>
      </c>
      <c r="H102" s="710"/>
      <c r="I102" s="685" t="str">
        <f>$I$22</f>
        <v>請領預算內機補轉列應付代收款</v>
      </c>
      <c r="J102" s="686"/>
      <c r="K102" s="686"/>
      <c r="L102" s="687"/>
      <c r="M102" s="722"/>
      <c r="N102" s="723"/>
      <c r="O102" s="723"/>
      <c r="P102" s="724"/>
    </row>
    <row r="103" spans="1:16" ht="19.5" hidden="1" customHeight="1">
      <c r="A103" s="702"/>
      <c r="B103" s="714"/>
      <c r="C103" s="715"/>
      <c r="D103" s="728"/>
      <c r="E103" s="647"/>
      <c r="F103" s="729"/>
      <c r="G103" s="710"/>
      <c r="H103" s="710"/>
      <c r="I103" s="688"/>
      <c r="J103" s="689"/>
      <c r="K103" s="689"/>
      <c r="L103" s="690"/>
      <c r="M103" s="722"/>
      <c r="N103" s="723"/>
      <c r="O103" s="723"/>
      <c r="P103" s="724"/>
    </row>
    <row r="104" spans="1:16" ht="19.5" hidden="1" customHeight="1">
      <c r="A104" s="701" t="s">
        <v>57</v>
      </c>
      <c r="B104" s="737" t="s">
        <v>53</v>
      </c>
      <c r="C104" s="738"/>
      <c r="D104" s="725" t="e">
        <f>#REF!</f>
        <v>#REF!</v>
      </c>
      <c r="E104" s="726"/>
      <c r="F104" s="727"/>
      <c r="G104" s="709" t="e">
        <f>#REF!</f>
        <v>#REF!</v>
      </c>
      <c r="H104" s="710"/>
      <c r="I104" s="685" t="str">
        <f>$I$24</f>
        <v>機補</v>
      </c>
      <c r="J104" s="686"/>
      <c r="K104" s="686"/>
      <c r="L104" s="687"/>
      <c r="M104" s="722"/>
      <c r="N104" s="723"/>
      <c r="O104" s="723"/>
      <c r="P104" s="724"/>
    </row>
    <row r="105" spans="1:16" ht="19.5" hidden="1" customHeight="1">
      <c r="A105" s="730"/>
      <c r="B105" s="714"/>
      <c r="C105" s="715"/>
      <c r="D105" s="731"/>
      <c r="E105" s="732"/>
      <c r="F105" s="733"/>
      <c r="G105" s="710"/>
      <c r="H105" s="710"/>
      <c r="I105" s="688"/>
      <c r="J105" s="689"/>
      <c r="K105" s="689"/>
      <c r="L105" s="690"/>
      <c r="M105" s="722"/>
      <c r="N105" s="723"/>
      <c r="O105" s="723"/>
      <c r="P105" s="724"/>
    </row>
    <row r="106" spans="1:16" ht="19.5" hidden="1" customHeight="1">
      <c r="A106" s="701"/>
      <c r="B106" s="683" t="s">
        <v>53</v>
      </c>
      <c r="C106" s="684"/>
      <c r="D106" s="703" t="e">
        <f>#REF!</f>
        <v>#REF!</v>
      </c>
      <c r="E106" s="704"/>
      <c r="F106" s="705"/>
      <c r="G106" s="709" t="e">
        <f>#REF!</f>
        <v>#REF!</v>
      </c>
      <c r="H106" s="710"/>
      <c r="I106" s="685" t="str">
        <f>$I$25</f>
        <v>機補</v>
      </c>
      <c r="J106" s="686"/>
      <c r="K106" s="686"/>
      <c r="L106" s="687"/>
      <c r="M106" s="238"/>
      <c r="N106" s="253"/>
      <c r="O106" s="253"/>
      <c r="P106" s="254"/>
    </row>
    <row r="107" spans="1:16" ht="19.5" hidden="1" customHeight="1">
      <c r="A107" s="702"/>
      <c r="B107" s="714"/>
      <c r="C107" s="715"/>
      <c r="D107" s="706"/>
      <c r="E107" s="707"/>
      <c r="F107" s="708"/>
      <c r="G107" s="710"/>
      <c r="H107" s="710"/>
      <c r="I107" s="688"/>
      <c r="J107" s="689"/>
      <c r="K107" s="689"/>
      <c r="L107" s="690"/>
      <c r="M107" s="255"/>
      <c r="N107" s="253"/>
      <c r="O107" s="253"/>
      <c r="P107" s="254"/>
    </row>
    <row r="108" spans="1:16" ht="19.5" hidden="1" customHeight="1">
      <c r="A108" s="701"/>
      <c r="B108" s="683"/>
      <c r="C108" s="684"/>
      <c r="D108" s="712"/>
      <c r="E108" s="668"/>
      <c r="F108" s="669"/>
      <c r="G108" s="691"/>
      <c r="H108" s="692"/>
      <c r="I108" s="695"/>
      <c r="J108" s="696"/>
      <c r="K108" s="696"/>
      <c r="L108" s="666"/>
      <c r="N108" s="253"/>
      <c r="O108" s="253"/>
      <c r="P108" s="254"/>
    </row>
    <row r="109" spans="1:16" ht="19.5" hidden="1" customHeight="1">
      <c r="A109" s="711"/>
      <c r="B109" s="697"/>
      <c r="C109" s="680"/>
      <c r="D109" s="713"/>
      <c r="E109" s="670"/>
      <c r="F109" s="671"/>
      <c r="G109" s="693"/>
      <c r="H109" s="694"/>
      <c r="I109" s="698"/>
      <c r="J109" s="699"/>
      <c r="K109" s="699"/>
      <c r="L109" s="700"/>
      <c r="M109" s="255"/>
      <c r="N109" s="253"/>
      <c r="O109" s="253"/>
      <c r="P109" s="254"/>
    </row>
    <row r="110" spans="1:16" ht="19.5" hidden="1" customHeight="1">
      <c r="A110" s="262"/>
      <c r="B110" s="683"/>
      <c r="C110" s="684"/>
      <c r="D110" s="685"/>
      <c r="E110" s="686"/>
      <c r="F110" s="687"/>
      <c r="G110" s="691"/>
      <c r="H110" s="692"/>
      <c r="I110" s="695"/>
      <c r="J110" s="696"/>
      <c r="K110" s="696"/>
      <c r="L110" s="666"/>
      <c r="M110" s="255"/>
      <c r="N110" s="253"/>
      <c r="O110" s="253"/>
      <c r="P110" s="254"/>
    </row>
    <row r="111" spans="1:16" ht="19.5" hidden="1" customHeight="1">
      <c r="A111" s="262"/>
      <c r="B111" s="697"/>
      <c r="C111" s="680"/>
      <c r="D111" s="688"/>
      <c r="E111" s="689"/>
      <c r="F111" s="690"/>
      <c r="G111" s="693"/>
      <c r="H111" s="694"/>
      <c r="I111" s="698"/>
      <c r="J111" s="699"/>
      <c r="K111" s="699"/>
      <c r="L111" s="700"/>
      <c r="M111" s="255"/>
      <c r="N111" s="253"/>
      <c r="O111" s="253"/>
      <c r="P111" s="254"/>
    </row>
    <row r="112" spans="1:16" ht="19.5" hidden="1" customHeight="1">
      <c r="A112" s="262"/>
      <c r="B112" s="665"/>
      <c r="C112" s="666"/>
      <c r="D112" s="667"/>
      <c r="E112" s="668"/>
      <c r="F112" s="669"/>
      <c r="G112" s="672"/>
      <c r="H112" s="673"/>
      <c r="I112" s="676"/>
      <c r="J112" s="677"/>
      <c r="K112" s="677"/>
      <c r="L112" s="678"/>
      <c r="M112" s="255"/>
      <c r="N112" s="253"/>
      <c r="O112" s="253"/>
      <c r="P112" s="254"/>
    </row>
    <row r="113" spans="1:16" ht="19.5" hidden="1" customHeight="1">
      <c r="A113" s="262"/>
      <c r="B113" s="679"/>
      <c r="C113" s="680"/>
      <c r="D113" s="670"/>
      <c r="E113" s="670"/>
      <c r="F113" s="671"/>
      <c r="G113" s="674"/>
      <c r="H113" s="675"/>
      <c r="I113" s="681"/>
      <c r="J113" s="594"/>
      <c r="K113" s="594"/>
      <c r="L113" s="682"/>
      <c r="M113" s="255"/>
      <c r="N113" s="253"/>
      <c r="O113" s="253"/>
      <c r="P113" s="254"/>
    </row>
    <row r="114" spans="1:16" ht="30" hidden="1" customHeight="1">
      <c r="A114" s="658" t="s">
        <v>37</v>
      </c>
      <c r="B114" s="659"/>
      <c r="C114" s="659"/>
      <c r="D114" s="659"/>
      <c r="E114" s="659"/>
      <c r="F114" s="659"/>
      <c r="G114" s="660" t="e">
        <f>SUM(G100:H113)</f>
        <v>#REF!</v>
      </c>
      <c r="H114" s="661"/>
      <c r="I114" s="662"/>
      <c r="J114" s="663"/>
      <c r="K114" s="663"/>
      <c r="L114" s="664"/>
      <c r="M114" s="256"/>
      <c r="N114" s="257"/>
      <c r="O114" s="257"/>
      <c r="P114" s="258"/>
    </row>
    <row r="115" spans="1:16" hidden="1"/>
    <row r="116" spans="1:16" hidden="1"/>
    <row r="117" spans="1:16" ht="25.5" hidden="1">
      <c r="A117" s="818" t="e">
        <f>#REF!</f>
        <v>#REF!</v>
      </c>
      <c r="B117" s="818"/>
      <c r="C117" s="818"/>
      <c r="D117" s="818"/>
      <c r="E117" s="818"/>
      <c r="F117" s="818"/>
      <c r="G117" s="818"/>
      <c r="H117" s="818"/>
      <c r="I117" s="818"/>
      <c r="J117" s="818"/>
      <c r="K117" s="818"/>
      <c r="L117" s="818"/>
      <c r="M117" s="818"/>
      <c r="N117" s="818"/>
      <c r="O117" s="818"/>
      <c r="P117" s="818"/>
    </row>
    <row r="118" spans="1:16" ht="27.75" hidden="1">
      <c r="A118" s="819" t="s">
        <v>17</v>
      </c>
      <c r="B118" s="819"/>
      <c r="C118" s="819"/>
      <c r="D118" s="819"/>
      <c r="E118" s="819"/>
      <c r="F118" s="819"/>
      <c r="G118" s="819"/>
      <c r="H118" s="819"/>
      <c r="I118" s="819"/>
      <c r="J118" s="819"/>
      <c r="K118" s="819"/>
      <c r="L118" s="819"/>
      <c r="M118" s="819"/>
      <c r="N118" s="819"/>
      <c r="O118" s="819"/>
      <c r="P118" s="819"/>
    </row>
    <row r="119" spans="1:16" hidden="1">
      <c r="A119" s="750" t="s">
        <v>6</v>
      </c>
      <c r="B119" s="750"/>
      <c r="C119" s="750"/>
      <c r="D119" s="820" t="s">
        <v>64</v>
      </c>
      <c r="E119" s="820"/>
      <c r="F119" s="821"/>
      <c r="G119" s="821"/>
      <c r="H119" s="821"/>
      <c r="I119" s="821"/>
      <c r="J119" s="821"/>
      <c r="K119" s="821"/>
      <c r="L119" s="821"/>
      <c r="M119" s="821"/>
      <c r="N119" s="821"/>
      <c r="O119" s="821"/>
      <c r="P119" s="821"/>
    </row>
    <row r="120" spans="1:16" ht="30" hidden="1" customHeight="1">
      <c r="A120" s="797" t="s">
        <v>7</v>
      </c>
      <c r="B120" s="798"/>
      <c r="C120" s="798"/>
      <c r="D120" s="798"/>
      <c r="E120" s="798"/>
      <c r="F120" s="246"/>
      <c r="G120" s="246"/>
      <c r="H120" s="246"/>
      <c r="I120" s="246"/>
      <c r="J120" s="799" t="s">
        <v>18</v>
      </c>
      <c r="K120" s="799"/>
      <c r="L120" s="799"/>
      <c r="M120" s="799"/>
      <c r="N120" s="799"/>
      <c r="O120" s="247"/>
      <c r="P120" s="248" t="s">
        <v>50</v>
      </c>
    </row>
    <row r="121" spans="1:16" ht="30" hidden="1" customHeight="1">
      <c r="A121" s="800" t="s">
        <v>19</v>
      </c>
      <c r="B121" s="770"/>
      <c r="C121" s="770"/>
      <c r="D121" s="803" t="s">
        <v>8</v>
      </c>
      <c r="E121" s="804"/>
      <c r="F121" s="804"/>
      <c r="G121" s="804"/>
      <c r="H121" s="805" t="s">
        <v>55</v>
      </c>
      <c r="I121" s="805"/>
      <c r="J121" s="805"/>
      <c r="K121" s="805"/>
      <c r="L121" s="805"/>
      <c r="M121" s="805"/>
      <c r="N121" s="805"/>
      <c r="O121" s="805"/>
      <c r="P121" s="806"/>
    </row>
    <row r="122" spans="1:16" ht="30" hidden="1" customHeight="1">
      <c r="A122" s="801"/>
      <c r="B122" s="751"/>
      <c r="C122" s="751"/>
      <c r="D122" s="606" t="s">
        <v>20</v>
      </c>
      <c r="E122" s="607"/>
      <c r="F122" s="607"/>
      <c r="G122" s="646"/>
      <c r="H122" s="751" t="s">
        <v>22</v>
      </c>
      <c r="I122" s="751"/>
      <c r="J122" s="807" t="e">
        <f>D143</f>
        <v>#REF!</v>
      </c>
      <c r="K122" s="808"/>
      <c r="L122" s="808"/>
      <c r="M122" s="808"/>
      <c r="N122" s="808"/>
      <c r="O122" s="809"/>
      <c r="P122" s="810"/>
    </row>
    <row r="123" spans="1:16" ht="30" hidden="1" customHeight="1">
      <c r="A123" s="802"/>
      <c r="B123" s="771"/>
      <c r="C123" s="771"/>
      <c r="D123" s="811" t="e">
        <f>#REF!</f>
        <v>#REF!</v>
      </c>
      <c r="E123" s="812"/>
      <c r="F123" s="812"/>
      <c r="G123" s="813"/>
      <c r="H123" s="771" t="s">
        <v>21</v>
      </c>
      <c r="I123" s="771"/>
      <c r="J123" s="814" t="str">
        <f>D5</f>
        <v>113年8月</v>
      </c>
      <c r="K123" s="815"/>
      <c r="L123" s="815"/>
      <c r="M123" s="815"/>
      <c r="N123" s="816" t="str">
        <f>I143</f>
        <v>機補</v>
      </c>
      <c r="O123" s="816"/>
      <c r="P123" s="817"/>
    </row>
    <row r="124" spans="1:16" hidden="1">
      <c r="A124" s="762" t="s">
        <v>9</v>
      </c>
      <c r="B124" s="763"/>
      <c r="C124" s="763"/>
      <c r="D124" s="764"/>
      <c r="E124" s="768" t="s">
        <v>43</v>
      </c>
      <c r="F124" s="763"/>
      <c r="G124" s="763"/>
      <c r="H124" s="764"/>
      <c r="I124" s="770" t="s">
        <v>23</v>
      </c>
      <c r="J124" s="770"/>
      <c r="K124" s="770"/>
      <c r="L124" s="770"/>
      <c r="M124" s="770"/>
      <c r="N124" s="772" t="s">
        <v>44</v>
      </c>
      <c r="O124" s="773"/>
      <c r="P124" s="774"/>
    </row>
    <row r="125" spans="1:16" ht="17.25" hidden="1" thickBot="1">
      <c r="A125" s="765"/>
      <c r="B125" s="766"/>
      <c r="C125" s="766"/>
      <c r="D125" s="767"/>
      <c r="E125" s="769"/>
      <c r="F125" s="766"/>
      <c r="G125" s="766"/>
      <c r="H125" s="767"/>
      <c r="I125" s="771"/>
      <c r="J125" s="771"/>
      <c r="K125" s="771"/>
      <c r="L125" s="771"/>
      <c r="M125" s="771"/>
      <c r="N125" s="775"/>
      <c r="O125" s="776"/>
      <c r="P125" s="777"/>
    </row>
    <row r="126" spans="1:16" hidden="1">
      <c r="A126" s="778" t="s">
        <v>10</v>
      </c>
      <c r="B126" s="779"/>
      <c r="C126" s="779"/>
      <c r="D126" s="780"/>
      <c r="E126" s="781"/>
      <c r="F126" s="781"/>
      <c r="G126" s="781"/>
      <c r="H126" s="781"/>
      <c r="I126" s="784"/>
      <c r="J126" s="784"/>
      <c r="K126" s="784"/>
      <c r="L126" s="784"/>
      <c r="M126" s="784"/>
      <c r="N126" s="784"/>
      <c r="O126" s="787"/>
      <c r="P126" s="788"/>
    </row>
    <row r="127" spans="1:16" hidden="1">
      <c r="A127" s="793"/>
      <c r="B127" s="750"/>
      <c r="C127" s="750"/>
      <c r="D127" s="794"/>
      <c r="E127" s="782"/>
      <c r="F127" s="782"/>
      <c r="G127" s="782"/>
      <c r="H127" s="782"/>
      <c r="I127" s="785"/>
      <c r="J127" s="785"/>
      <c r="K127" s="785"/>
      <c r="L127" s="785"/>
      <c r="M127" s="785"/>
      <c r="N127" s="785"/>
      <c r="O127" s="789"/>
      <c r="P127" s="790"/>
    </row>
    <row r="128" spans="1:16" hidden="1">
      <c r="A128" s="795" t="s">
        <v>11</v>
      </c>
      <c r="B128" s="632"/>
      <c r="C128" s="632"/>
      <c r="D128" s="796"/>
      <c r="E128" s="782"/>
      <c r="F128" s="782"/>
      <c r="G128" s="782"/>
      <c r="H128" s="782"/>
      <c r="I128" s="785"/>
      <c r="J128" s="785"/>
      <c r="K128" s="785"/>
      <c r="L128" s="785"/>
      <c r="M128" s="785"/>
      <c r="N128" s="785"/>
      <c r="O128" s="789"/>
      <c r="P128" s="790"/>
    </row>
    <row r="129" spans="1:16" ht="17.25" hidden="1" thickBot="1">
      <c r="A129" s="765" t="s">
        <v>12</v>
      </c>
      <c r="B129" s="766"/>
      <c r="C129" s="766"/>
      <c r="D129" s="767"/>
      <c r="E129" s="783"/>
      <c r="F129" s="783"/>
      <c r="G129" s="783"/>
      <c r="H129" s="783"/>
      <c r="I129" s="786"/>
      <c r="J129" s="786"/>
      <c r="K129" s="786"/>
      <c r="L129" s="786"/>
      <c r="M129" s="786"/>
      <c r="N129" s="786"/>
      <c r="O129" s="791"/>
      <c r="P129" s="792"/>
    </row>
    <row r="130" spans="1:16" hidden="1">
      <c r="A130" s="739" t="s">
        <v>42</v>
      </c>
      <c r="B130" s="739"/>
      <c r="C130" s="739"/>
      <c r="D130" s="739"/>
      <c r="E130" s="739"/>
      <c r="F130" s="739"/>
      <c r="G130" s="739"/>
      <c r="H130" s="739"/>
      <c r="I130" s="739"/>
      <c r="J130" s="739"/>
      <c r="K130" s="739"/>
      <c r="L130" s="739"/>
      <c r="M130" s="739"/>
      <c r="N130" s="739"/>
      <c r="O130" s="739"/>
      <c r="P130" s="739"/>
    </row>
    <row r="131" spans="1:16" ht="21" hidden="1">
      <c r="A131" s="740" t="e">
        <f>#REF!</f>
        <v>#REF!</v>
      </c>
      <c r="B131" s="740"/>
      <c r="C131" s="740"/>
      <c r="D131" s="740"/>
      <c r="E131" s="740"/>
      <c r="F131" s="740"/>
      <c r="G131" s="740"/>
      <c r="H131" s="740"/>
      <c r="I131" s="740"/>
      <c r="J131" s="740"/>
      <c r="K131" s="740"/>
      <c r="L131" s="740"/>
      <c r="M131" s="740"/>
      <c r="N131" s="740"/>
      <c r="O131" s="740"/>
      <c r="P131" s="740"/>
    </row>
    <row r="132" spans="1:16" ht="21" hidden="1">
      <c r="A132" s="741" t="s">
        <v>0</v>
      </c>
      <c r="B132" s="741"/>
      <c r="C132" s="741"/>
      <c r="D132" s="741"/>
      <c r="E132" s="741"/>
      <c r="F132" s="741"/>
      <c r="G132" s="741"/>
      <c r="H132" s="741"/>
      <c r="I132" s="741"/>
      <c r="J132" s="741"/>
      <c r="K132" s="741"/>
      <c r="L132" s="741"/>
      <c r="M132" s="741"/>
      <c r="N132" s="741"/>
      <c r="O132" s="741"/>
      <c r="P132" s="741"/>
    </row>
    <row r="133" spans="1:16" ht="21" hidden="1">
      <c r="E133" s="250"/>
      <c r="F133" s="250"/>
      <c r="G133" s="250"/>
      <c r="H133" s="250"/>
      <c r="I133" s="250"/>
      <c r="J133" s="250"/>
      <c r="K133" s="249"/>
      <c r="L133" s="249"/>
      <c r="M133" s="249"/>
      <c r="N133" s="250"/>
      <c r="O133" s="742">
        <f ca="1">TODAY()</f>
        <v>45579</v>
      </c>
      <c r="P133" s="742"/>
    </row>
    <row r="134" spans="1:16" hidden="1">
      <c r="A134" s="743" t="s">
        <v>35</v>
      </c>
      <c r="B134" s="744"/>
      <c r="C134" s="745" t="str">
        <f>D5</f>
        <v>113年8月</v>
      </c>
      <c r="D134" s="745"/>
      <c r="E134" s="745"/>
      <c r="F134" s="746" t="s">
        <v>113</v>
      </c>
      <c r="G134" s="746"/>
      <c r="H134" s="746"/>
      <c r="I134" s="747" t="e">
        <f>#REF!</f>
        <v>#REF!</v>
      </c>
      <c r="J134" s="747"/>
      <c r="K134" s="747"/>
      <c r="L134" s="747"/>
      <c r="M134" s="747"/>
      <c r="N134" s="747"/>
      <c r="O134" s="747"/>
      <c r="P134" s="748"/>
    </row>
    <row r="135" spans="1:16" hidden="1">
      <c r="A135" s="749" t="s">
        <v>41</v>
      </c>
      <c r="B135" s="726"/>
      <c r="C135" s="750"/>
      <c r="D135" s="750"/>
      <c r="E135" s="750"/>
      <c r="F135" s="727"/>
      <c r="G135" s="751" t="s">
        <v>36</v>
      </c>
      <c r="H135" s="751"/>
      <c r="I135" s="751" t="s">
        <v>40</v>
      </c>
      <c r="J135" s="751"/>
      <c r="K135" s="751"/>
      <c r="L135" s="751"/>
      <c r="M135" s="737" t="s">
        <v>39</v>
      </c>
      <c r="N135" s="752"/>
      <c r="O135" s="752"/>
      <c r="P135" s="753"/>
    </row>
    <row r="136" spans="1:16" hidden="1">
      <c r="A136" s="251" t="s">
        <v>24</v>
      </c>
      <c r="B136" s="757" t="s">
        <v>25</v>
      </c>
      <c r="C136" s="758"/>
      <c r="D136" s="759" t="s">
        <v>51</v>
      </c>
      <c r="E136" s="760"/>
      <c r="F136" s="761"/>
      <c r="G136" s="751"/>
      <c r="H136" s="751"/>
      <c r="I136" s="751"/>
      <c r="J136" s="751"/>
      <c r="K136" s="751"/>
      <c r="L136" s="751"/>
      <c r="M136" s="754"/>
      <c r="N136" s="755"/>
      <c r="O136" s="755"/>
      <c r="P136" s="756"/>
    </row>
    <row r="137" spans="1:16" ht="28.5" hidden="1" customHeight="1">
      <c r="A137" s="701"/>
      <c r="B137" s="716" t="s">
        <v>55</v>
      </c>
      <c r="C137" s="717"/>
      <c r="D137" s="734" t="e">
        <f>#REF!</f>
        <v>#REF!</v>
      </c>
      <c r="E137" s="735"/>
      <c r="F137" s="736"/>
      <c r="G137" s="691" t="e">
        <f>#REF!</f>
        <v>#REF!</v>
      </c>
      <c r="H137" s="692"/>
      <c r="I137" s="685" t="str">
        <f>$I$21</f>
        <v>自付額</v>
      </c>
      <c r="J137" s="686"/>
      <c r="K137" s="686"/>
      <c r="L137" s="687"/>
      <c r="M137" s="712"/>
      <c r="N137" s="720"/>
      <c r="O137" s="720"/>
      <c r="P137" s="721"/>
    </row>
    <row r="138" spans="1:16" ht="28.5" hidden="1" customHeight="1">
      <c r="A138" s="702"/>
      <c r="B138" s="718"/>
      <c r="C138" s="719"/>
      <c r="D138" s="593"/>
      <c r="E138" s="594"/>
      <c r="F138" s="682"/>
      <c r="G138" s="693"/>
      <c r="H138" s="694"/>
      <c r="I138" s="688"/>
      <c r="J138" s="689"/>
      <c r="K138" s="689"/>
      <c r="L138" s="690"/>
      <c r="M138" s="722"/>
      <c r="N138" s="723"/>
      <c r="O138" s="723"/>
      <c r="P138" s="724"/>
    </row>
    <row r="139" spans="1:16" ht="19.5" hidden="1" customHeight="1">
      <c r="A139" s="701"/>
      <c r="B139" s="737" t="s">
        <v>53</v>
      </c>
      <c r="C139" s="738"/>
      <c r="D139" s="725" t="e">
        <f>#REF!</f>
        <v>#REF!</v>
      </c>
      <c r="E139" s="726"/>
      <c r="F139" s="727"/>
      <c r="G139" s="709" t="e">
        <f>#REF!</f>
        <v>#REF!</v>
      </c>
      <c r="H139" s="710"/>
      <c r="I139" s="685" t="str">
        <f>$I$22</f>
        <v>請領預算內機補轉列應付代收款</v>
      </c>
      <c r="J139" s="686"/>
      <c r="K139" s="686"/>
      <c r="L139" s="687"/>
      <c r="M139" s="722"/>
      <c r="N139" s="723"/>
      <c r="O139" s="723"/>
      <c r="P139" s="724"/>
    </row>
    <row r="140" spans="1:16" ht="19.5" hidden="1" customHeight="1">
      <c r="A140" s="702"/>
      <c r="B140" s="714"/>
      <c r="C140" s="715"/>
      <c r="D140" s="728"/>
      <c r="E140" s="647"/>
      <c r="F140" s="729"/>
      <c r="G140" s="710"/>
      <c r="H140" s="710"/>
      <c r="I140" s="688"/>
      <c r="J140" s="689"/>
      <c r="K140" s="689"/>
      <c r="L140" s="690"/>
      <c r="M140" s="722"/>
      <c r="N140" s="723"/>
      <c r="O140" s="723"/>
      <c r="P140" s="724"/>
    </row>
    <row r="141" spans="1:16" ht="19.5" hidden="1" customHeight="1">
      <c r="A141" s="701"/>
      <c r="B141" s="737" t="s">
        <v>53</v>
      </c>
      <c r="C141" s="738"/>
      <c r="D141" s="725" t="e">
        <f>#REF!</f>
        <v>#REF!</v>
      </c>
      <c r="E141" s="726"/>
      <c r="F141" s="727"/>
      <c r="G141" s="709" t="e">
        <f>#REF!</f>
        <v>#REF!</v>
      </c>
      <c r="H141" s="710"/>
      <c r="I141" s="685" t="str">
        <f>$I$24</f>
        <v>機補</v>
      </c>
      <c r="J141" s="686"/>
      <c r="K141" s="686"/>
      <c r="L141" s="687"/>
      <c r="M141" s="722"/>
      <c r="N141" s="723"/>
      <c r="O141" s="723"/>
      <c r="P141" s="724"/>
    </row>
    <row r="142" spans="1:16" ht="19.5" hidden="1" customHeight="1">
      <c r="A142" s="730"/>
      <c r="B142" s="714"/>
      <c r="C142" s="715"/>
      <c r="D142" s="731"/>
      <c r="E142" s="732"/>
      <c r="F142" s="733"/>
      <c r="G142" s="710"/>
      <c r="H142" s="710"/>
      <c r="I142" s="688"/>
      <c r="J142" s="689"/>
      <c r="K142" s="689"/>
      <c r="L142" s="690"/>
      <c r="M142" s="722"/>
      <c r="N142" s="723"/>
      <c r="O142" s="723"/>
      <c r="P142" s="724"/>
    </row>
    <row r="143" spans="1:16" ht="19.5" hidden="1" customHeight="1">
      <c r="A143" s="701" t="s">
        <v>123</v>
      </c>
      <c r="B143" s="683" t="s">
        <v>53</v>
      </c>
      <c r="C143" s="684"/>
      <c r="D143" s="703" t="e">
        <f>#REF!</f>
        <v>#REF!</v>
      </c>
      <c r="E143" s="704"/>
      <c r="F143" s="705"/>
      <c r="G143" s="709" t="e">
        <f>#REF!</f>
        <v>#REF!</v>
      </c>
      <c r="H143" s="710"/>
      <c r="I143" s="685" t="str">
        <f>$I$25</f>
        <v>機補</v>
      </c>
      <c r="J143" s="686"/>
      <c r="K143" s="686"/>
      <c r="L143" s="687"/>
      <c r="M143" s="238"/>
      <c r="N143" s="253"/>
      <c r="O143" s="253"/>
      <c r="P143" s="254"/>
    </row>
    <row r="144" spans="1:16" ht="19.5" hidden="1" customHeight="1">
      <c r="A144" s="702"/>
      <c r="B144" s="714"/>
      <c r="C144" s="715"/>
      <c r="D144" s="706"/>
      <c r="E144" s="707"/>
      <c r="F144" s="708"/>
      <c r="G144" s="710"/>
      <c r="H144" s="710"/>
      <c r="I144" s="688"/>
      <c r="J144" s="689"/>
      <c r="K144" s="689"/>
      <c r="L144" s="690"/>
      <c r="M144" s="255"/>
      <c r="N144" s="253"/>
      <c r="O144" s="253"/>
      <c r="P144" s="254"/>
    </row>
    <row r="145" spans="1:16" ht="20.25" hidden="1" customHeight="1">
      <c r="A145" s="701"/>
      <c r="B145" s="683"/>
      <c r="C145" s="684"/>
      <c r="D145" s="712"/>
      <c r="E145" s="668"/>
      <c r="F145" s="669"/>
      <c r="G145" s="691"/>
      <c r="H145" s="692"/>
      <c r="I145" s="695"/>
      <c r="J145" s="696"/>
      <c r="K145" s="696"/>
      <c r="L145" s="666"/>
      <c r="N145" s="253"/>
      <c r="O145" s="253"/>
      <c r="P145" s="254"/>
    </row>
    <row r="146" spans="1:16" ht="20.25" hidden="1" customHeight="1">
      <c r="A146" s="711"/>
      <c r="B146" s="697"/>
      <c r="C146" s="680"/>
      <c r="D146" s="713"/>
      <c r="E146" s="670"/>
      <c r="F146" s="671"/>
      <c r="G146" s="693"/>
      <c r="H146" s="694"/>
      <c r="I146" s="698"/>
      <c r="J146" s="699"/>
      <c r="K146" s="699"/>
      <c r="L146" s="700"/>
      <c r="M146" s="255"/>
      <c r="N146" s="253"/>
      <c r="O146" s="253"/>
      <c r="P146" s="254"/>
    </row>
    <row r="147" spans="1:16" ht="20.25" hidden="1" customHeight="1">
      <c r="A147" s="262"/>
      <c r="B147" s="683"/>
      <c r="C147" s="684"/>
      <c r="D147" s="685"/>
      <c r="E147" s="686"/>
      <c r="F147" s="687"/>
      <c r="G147" s="691"/>
      <c r="H147" s="692"/>
      <c r="I147" s="695"/>
      <c r="J147" s="696"/>
      <c r="K147" s="696"/>
      <c r="L147" s="666"/>
      <c r="M147" s="255"/>
      <c r="N147" s="253"/>
      <c r="O147" s="253"/>
      <c r="P147" s="254"/>
    </row>
    <row r="148" spans="1:16" ht="20.25" hidden="1" customHeight="1">
      <c r="A148" s="262"/>
      <c r="B148" s="697"/>
      <c r="C148" s="680"/>
      <c r="D148" s="688"/>
      <c r="E148" s="689"/>
      <c r="F148" s="690"/>
      <c r="G148" s="693"/>
      <c r="H148" s="694"/>
      <c r="I148" s="698"/>
      <c r="J148" s="699"/>
      <c r="K148" s="699"/>
      <c r="L148" s="700"/>
      <c r="M148" s="255"/>
      <c r="N148" s="253"/>
      <c r="O148" s="253"/>
      <c r="P148" s="254"/>
    </row>
    <row r="149" spans="1:16" ht="20.25" hidden="1" customHeight="1">
      <c r="A149" s="262"/>
      <c r="B149" s="665"/>
      <c r="C149" s="666"/>
      <c r="D149" s="667"/>
      <c r="E149" s="668"/>
      <c r="F149" s="669"/>
      <c r="G149" s="672"/>
      <c r="H149" s="673"/>
      <c r="I149" s="676"/>
      <c r="J149" s="677"/>
      <c r="K149" s="677"/>
      <c r="L149" s="678"/>
      <c r="M149" s="255"/>
      <c r="N149" s="253"/>
      <c r="O149" s="253"/>
      <c r="P149" s="254"/>
    </row>
    <row r="150" spans="1:16" ht="20.25" hidden="1" customHeight="1">
      <c r="A150" s="262"/>
      <c r="B150" s="679"/>
      <c r="C150" s="680"/>
      <c r="D150" s="670"/>
      <c r="E150" s="670"/>
      <c r="F150" s="671"/>
      <c r="G150" s="674"/>
      <c r="H150" s="675"/>
      <c r="I150" s="681"/>
      <c r="J150" s="594"/>
      <c r="K150" s="594"/>
      <c r="L150" s="682"/>
      <c r="M150" s="255"/>
      <c r="N150" s="253"/>
      <c r="O150" s="253"/>
      <c r="P150" s="254"/>
    </row>
    <row r="151" spans="1:16" ht="23.25" hidden="1" customHeight="1">
      <c r="A151" s="658" t="s">
        <v>37</v>
      </c>
      <c r="B151" s="659"/>
      <c r="C151" s="659"/>
      <c r="D151" s="659"/>
      <c r="E151" s="659"/>
      <c r="F151" s="659"/>
      <c r="G151" s="660" t="e">
        <f>SUM(G137:H150)</f>
        <v>#REF!</v>
      </c>
      <c r="H151" s="661"/>
      <c r="I151" s="662"/>
      <c r="J151" s="663"/>
      <c r="K151" s="663"/>
      <c r="L151" s="664"/>
      <c r="M151" s="256"/>
      <c r="N151" s="257"/>
      <c r="O151" s="257"/>
      <c r="P151" s="258"/>
    </row>
  </sheetData>
  <sheetProtection password="DF9A" sheet="1" formatCells="0" formatColumns="0" formatRows="0"/>
  <mergeCells count="367">
    <mergeCell ref="D5:F5"/>
    <mergeCell ref="G5:P5"/>
    <mergeCell ref="E6:I6"/>
    <mergeCell ref="A7:P7"/>
    <mergeCell ref="A8:E8"/>
    <mergeCell ref="J8:N8"/>
    <mergeCell ref="A1:P1"/>
    <mergeCell ref="A2:P2"/>
    <mergeCell ref="A3:C3"/>
    <mergeCell ref="D3:E3"/>
    <mergeCell ref="C4:E4"/>
    <mergeCell ref="F4:G4"/>
    <mergeCell ref="I4:L4"/>
    <mergeCell ref="M4:N4"/>
    <mergeCell ref="A9:D10"/>
    <mergeCell ref="E9:H10"/>
    <mergeCell ref="I9:M10"/>
    <mergeCell ref="N9:P10"/>
    <mergeCell ref="A11:D11"/>
    <mergeCell ref="E11:H14"/>
    <mergeCell ref="I11:M14"/>
    <mergeCell ref="N11:P14"/>
    <mergeCell ref="A12:D12"/>
    <mergeCell ref="A13:D13"/>
    <mergeCell ref="A19:F19"/>
    <mergeCell ref="G19:H20"/>
    <mergeCell ref="I19:L20"/>
    <mergeCell ref="M19:P20"/>
    <mergeCell ref="B20:C20"/>
    <mergeCell ref="D20:F20"/>
    <mergeCell ref="A14:D14"/>
    <mergeCell ref="A15:P15"/>
    <mergeCell ref="A16:P16"/>
    <mergeCell ref="O17:P17"/>
    <mergeCell ref="A18:B18"/>
    <mergeCell ref="C18:E18"/>
    <mergeCell ref="F18:H18"/>
    <mergeCell ref="I18:P18"/>
    <mergeCell ref="B21:C21"/>
    <mergeCell ref="D21:F21"/>
    <mergeCell ref="G21:H21"/>
    <mergeCell ref="I21:L21"/>
    <mergeCell ref="M21:P24"/>
    <mergeCell ref="B22:C22"/>
    <mergeCell ref="D22:F22"/>
    <mergeCell ref="G22:H22"/>
    <mergeCell ref="I22:L22"/>
    <mergeCell ref="B23:C23"/>
    <mergeCell ref="B25:C25"/>
    <mergeCell ref="D25:F25"/>
    <mergeCell ref="G25:H25"/>
    <mergeCell ref="I25:L25"/>
    <mergeCell ref="B26:C26"/>
    <mergeCell ref="D26:F26"/>
    <mergeCell ref="G26:H26"/>
    <mergeCell ref="I26:L26"/>
    <mergeCell ref="D23:F23"/>
    <mergeCell ref="G23:H23"/>
    <mergeCell ref="I23:L23"/>
    <mergeCell ref="B24:C24"/>
    <mergeCell ref="D24:F24"/>
    <mergeCell ref="G24:H24"/>
    <mergeCell ref="I24:L24"/>
    <mergeCell ref="B29:C29"/>
    <mergeCell ref="D29:F29"/>
    <mergeCell ref="G29:H29"/>
    <mergeCell ref="I29:L29"/>
    <mergeCell ref="B30:C30"/>
    <mergeCell ref="D30:F30"/>
    <mergeCell ref="G30:H30"/>
    <mergeCell ref="I30:L30"/>
    <mergeCell ref="B27:C27"/>
    <mergeCell ref="D27:F27"/>
    <mergeCell ref="G27:H27"/>
    <mergeCell ref="I27:L27"/>
    <mergeCell ref="B28:C28"/>
    <mergeCell ref="D28:F28"/>
    <mergeCell ref="G28:H28"/>
    <mergeCell ref="I28:L28"/>
    <mergeCell ref="B33:C33"/>
    <mergeCell ref="D33:F33"/>
    <mergeCell ref="G33:H33"/>
    <mergeCell ref="I33:L33"/>
    <mergeCell ref="B34:C34"/>
    <mergeCell ref="D34:F34"/>
    <mergeCell ref="G34:H34"/>
    <mergeCell ref="I34:L34"/>
    <mergeCell ref="B31:C31"/>
    <mergeCell ref="D31:F31"/>
    <mergeCell ref="G31:H31"/>
    <mergeCell ref="I31:L31"/>
    <mergeCell ref="B32:C32"/>
    <mergeCell ref="D32:F32"/>
    <mergeCell ref="G32:H32"/>
    <mergeCell ref="I32:L32"/>
    <mergeCell ref="A37:F37"/>
    <mergeCell ref="G37:H37"/>
    <mergeCell ref="I37:L37"/>
    <mergeCell ref="A41:P41"/>
    <mergeCell ref="A42:P42"/>
    <mergeCell ref="A43:C43"/>
    <mergeCell ref="D43:E43"/>
    <mergeCell ref="F43:P43"/>
    <mergeCell ref="B35:C35"/>
    <mergeCell ref="D35:F35"/>
    <mergeCell ref="G35:H35"/>
    <mergeCell ref="I35:L35"/>
    <mergeCell ref="B36:C36"/>
    <mergeCell ref="D36:F36"/>
    <mergeCell ref="G36:H36"/>
    <mergeCell ref="I36:L36"/>
    <mergeCell ref="J47:M47"/>
    <mergeCell ref="N47:P47"/>
    <mergeCell ref="A48:D49"/>
    <mergeCell ref="E48:H49"/>
    <mergeCell ref="I48:M49"/>
    <mergeCell ref="N48:P49"/>
    <mergeCell ref="A44:E44"/>
    <mergeCell ref="J44:N44"/>
    <mergeCell ref="A45:C47"/>
    <mergeCell ref="D45:G45"/>
    <mergeCell ref="H45:P45"/>
    <mergeCell ref="D46:G46"/>
    <mergeCell ref="H46:I46"/>
    <mergeCell ref="J46:P46"/>
    <mergeCell ref="D47:G47"/>
    <mergeCell ref="H47:I47"/>
    <mergeCell ref="A54:P54"/>
    <mergeCell ref="A55:P55"/>
    <mergeCell ref="A56:P56"/>
    <mergeCell ref="O57:P57"/>
    <mergeCell ref="A58:B58"/>
    <mergeCell ref="C58:E58"/>
    <mergeCell ref="F58:H58"/>
    <mergeCell ref="I58:P58"/>
    <mergeCell ref="A50:D50"/>
    <mergeCell ref="E50:H53"/>
    <mergeCell ref="I50:M53"/>
    <mergeCell ref="N50:P53"/>
    <mergeCell ref="A51:D51"/>
    <mergeCell ref="A52:D52"/>
    <mergeCell ref="A53:D53"/>
    <mergeCell ref="M61:P66"/>
    <mergeCell ref="A63:A64"/>
    <mergeCell ref="B63:C64"/>
    <mergeCell ref="D63:F64"/>
    <mergeCell ref="G63:H64"/>
    <mergeCell ref="A59:F59"/>
    <mergeCell ref="G59:H60"/>
    <mergeCell ref="I59:L60"/>
    <mergeCell ref="M59:P60"/>
    <mergeCell ref="B60:C60"/>
    <mergeCell ref="D60:F60"/>
    <mergeCell ref="I63:L64"/>
    <mergeCell ref="A65:A66"/>
    <mergeCell ref="B65:C66"/>
    <mergeCell ref="D65:F66"/>
    <mergeCell ref="G65:H66"/>
    <mergeCell ref="I65:L66"/>
    <mergeCell ref="A61:A62"/>
    <mergeCell ref="B61:C62"/>
    <mergeCell ref="D61:F62"/>
    <mergeCell ref="G61:H62"/>
    <mergeCell ref="I61:L62"/>
    <mergeCell ref="A67:A68"/>
    <mergeCell ref="B67:C68"/>
    <mergeCell ref="D67:F68"/>
    <mergeCell ref="G67:H68"/>
    <mergeCell ref="I67:L68"/>
    <mergeCell ref="A69:A70"/>
    <mergeCell ref="B69:C69"/>
    <mergeCell ref="D69:F70"/>
    <mergeCell ref="G69:H70"/>
    <mergeCell ref="I69:L69"/>
    <mergeCell ref="B73:C73"/>
    <mergeCell ref="D73:F74"/>
    <mergeCell ref="G73:H74"/>
    <mergeCell ref="I73:L73"/>
    <mergeCell ref="B74:C74"/>
    <mergeCell ref="I74:L74"/>
    <mergeCell ref="B70:C70"/>
    <mergeCell ref="I70:L70"/>
    <mergeCell ref="B71:C71"/>
    <mergeCell ref="D71:F72"/>
    <mergeCell ref="G71:H72"/>
    <mergeCell ref="I71:L71"/>
    <mergeCell ref="B72:C72"/>
    <mergeCell ref="I72:L72"/>
    <mergeCell ref="A77:F77"/>
    <mergeCell ref="G77:H77"/>
    <mergeCell ref="I77:L77"/>
    <mergeCell ref="A80:P80"/>
    <mergeCell ref="A81:P81"/>
    <mergeCell ref="A82:C82"/>
    <mergeCell ref="D82:E82"/>
    <mergeCell ref="F82:P82"/>
    <mergeCell ref="B75:C75"/>
    <mergeCell ref="D75:F76"/>
    <mergeCell ref="G75:H76"/>
    <mergeCell ref="I75:L75"/>
    <mergeCell ref="B76:C76"/>
    <mergeCell ref="I76:L76"/>
    <mergeCell ref="J86:M86"/>
    <mergeCell ref="N86:P86"/>
    <mergeCell ref="A87:D88"/>
    <mergeCell ref="E87:H88"/>
    <mergeCell ref="I87:M88"/>
    <mergeCell ref="N87:P88"/>
    <mergeCell ref="A83:E83"/>
    <mergeCell ref="J83:N83"/>
    <mergeCell ref="A84:C86"/>
    <mergeCell ref="D84:G84"/>
    <mergeCell ref="H84:P84"/>
    <mergeCell ref="D85:G85"/>
    <mergeCell ref="H85:I85"/>
    <mergeCell ref="J85:P85"/>
    <mergeCell ref="D86:G86"/>
    <mergeCell ref="H86:I86"/>
    <mergeCell ref="A93:P93"/>
    <mergeCell ref="A94:P94"/>
    <mergeCell ref="A95:P95"/>
    <mergeCell ref="O96:P96"/>
    <mergeCell ref="A97:B97"/>
    <mergeCell ref="C97:E97"/>
    <mergeCell ref="F97:H97"/>
    <mergeCell ref="I97:P97"/>
    <mergeCell ref="A89:D89"/>
    <mergeCell ref="E89:H92"/>
    <mergeCell ref="I89:M92"/>
    <mergeCell ref="N89:P92"/>
    <mergeCell ref="A90:D90"/>
    <mergeCell ref="A91:D91"/>
    <mergeCell ref="A92:D92"/>
    <mergeCell ref="M100:P105"/>
    <mergeCell ref="A102:A103"/>
    <mergeCell ref="B102:C103"/>
    <mergeCell ref="D102:F103"/>
    <mergeCell ref="G102:H103"/>
    <mergeCell ref="A98:F98"/>
    <mergeCell ref="G98:H99"/>
    <mergeCell ref="I98:L99"/>
    <mergeCell ref="M98:P99"/>
    <mergeCell ref="B99:C99"/>
    <mergeCell ref="D99:F99"/>
    <mergeCell ref="I102:L103"/>
    <mergeCell ref="A104:A105"/>
    <mergeCell ref="B104:C105"/>
    <mergeCell ref="D104:F105"/>
    <mergeCell ref="G104:H105"/>
    <mergeCell ref="I104:L105"/>
    <mergeCell ref="A100:A101"/>
    <mergeCell ref="B100:C101"/>
    <mergeCell ref="D100:F101"/>
    <mergeCell ref="G100:H101"/>
    <mergeCell ref="I100:L101"/>
    <mergeCell ref="B109:C109"/>
    <mergeCell ref="I109:L109"/>
    <mergeCell ref="B110:C110"/>
    <mergeCell ref="D110:F111"/>
    <mergeCell ref="G110:H111"/>
    <mergeCell ref="I110:L110"/>
    <mergeCell ref="B111:C111"/>
    <mergeCell ref="I111:L111"/>
    <mergeCell ref="A106:A107"/>
    <mergeCell ref="B106:C107"/>
    <mergeCell ref="D106:F107"/>
    <mergeCell ref="G106:H107"/>
    <mergeCell ref="I106:L107"/>
    <mergeCell ref="A108:A109"/>
    <mergeCell ref="B108:C108"/>
    <mergeCell ref="D108:F109"/>
    <mergeCell ref="G108:H109"/>
    <mergeCell ref="I108:L108"/>
    <mergeCell ref="A114:F114"/>
    <mergeCell ref="G114:H114"/>
    <mergeCell ref="I114:L114"/>
    <mergeCell ref="A117:P117"/>
    <mergeCell ref="A118:P118"/>
    <mergeCell ref="A119:C119"/>
    <mergeCell ref="D119:E119"/>
    <mergeCell ref="F119:P119"/>
    <mergeCell ref="B112:C112"/>
    <mergeCell ref="D112:F113"/>
    <mergeCell ref="G112:H113"/>
    <mergeCell ref="I112:L112"/>
    <mergeCell ref="B113:C113"/>
    <mergeCell ref="I113:L113"/>
    <mergeCell ref="J123:M123"/>
    <mergeCell ref="N123:P123"/>
    <mergeCell ref="A124:D125"/>
    <mergeCell ref="E124:H125"/>
    <mergeCell ref="I124:M125"/>
    <mergeCell ref="N124:P125"/>
    <mergeCell ref="A120:E120"/>
    <mergeCell ref="J120:N120"/>
    <mergeCell ref="A121:C123"/>
    <mergeCell ref="D121:G121"/>
    <mergeCell ref="H121:P121"/>
    <mergeCell ref="D122:G122"/>
    <mergeCell ref="H122:I122"/>
    <mergeCell ref="J122:P122"/>
    <mergeCell ref="D123:G123"/>
    <mergeCell ref="H123:I123"/>
    <mergeCell ref="A130:P130"/>
    <mergeCell ref="A131:P131"/>
    <mergeCell ref="A132:P132"/>
    <mergeCell ref="O133:P133"/>
    <mergeCell ref="A134:B134"/>
    <mergeCell ref="C134:E134"/>
    <mergeCell ref="F134:H134"/>
    <mergeCell ref="I134:P134"/>
    <mergeCell ref="A126:D126"/>
    <mergeCell ref="E126:H129"/>
    <mergeCell ref="I126:M129"/>
    <mergeCell ref="N126:P129"/>
    <mergeCell ref="A127:D127"/>
    <mergeCell ref="A128:D128"/>
    <mergeCell ref="A129:D129"/>
    <mergeCell ref="M137:P142"/>
    <mergeCell ref="A139:A140"/>
    <mergeCell ref="B139:C140"/>
    <mergeCell ref="D139:F140"/>
    <mergeCell ref="G139:H140"/>
    <mergeCell ref="A135:F135"/>
    <mergeCell ref="G135:H136"/>
    <mergeCell ref="I135:L136"/>
    <mergeCell ref="M135:P136"/>
    <mergeCell ref="B136:C136"/>
    <mergeCell ref="D136:F136"/>
    <mergeCell ref="I139:L140"/>
    <mergeCell ref="A141:A142"/>
    <mergeCell ref="B141:C142"/>
    <mergeCell ref="D141:F142"/>
    <mergeCell ref="G141:H142"/>
    <mergeCell ref="I141:L142"/>
    <mergeCell ref="A137:A138"/>
    <mergeCell ref="B137:C138"/>
    <mergeCell ref="D137:F138"/>
    <mergeCell ref="G137:H138"/>
    <mergeCell ref="I137:L138"/>
    <mergeCell ref="B146:C146"/>
    <mergeCell ref="I146:L146"/>
    <mergeCell ref="B147:C147"/>
    <mergeCell ref="D147:F148"/>
    <mergeCell ref="G147:H148"/>
    <mergeCell ref="I147:L147"/>
    <mergeCell ref="B148:C148"/>
    <mergeCell ref="I148:L148"/>
    <mergeCell ref="A143:A144"/>
    <mergeCell ref="B143:C144"/>
    <mergeCell ref="D143:F144"/>
    <mergeCell ref="G143:H144"/>
    <mergeCell ref="I143:L144"/>
    <mergeCell ref="A145:A146"/>
    <mergeCell ref="B145:C145"/>
    <mergeCell ref="D145:F146"/>
    <mergeCell ref="G145:H146"/>
    <mergeCell ref="I145:L145"/>
    <mergeCell ref="A151:F151"/>
    <mergeCell ref="G151:H151"/>
    <mergeCell ref="I151:L151"/>
    <mergeCell ref="B149:C149"/>
    <mergeCell ref="D149:F150"/>
    <mergeCell ref="G149:H150"/>
    <mergeCell ref="I149:L149"/>
    <mergeCell ref="B150:C150"/>
    <mergeCell ref="I150:L150"/>
  </mergeCells>
  <phoneticPr fontId="3" type="noConversion"/>
  <printOptions horizontalCentered="1" verticalCentered="1"/>
  <pageMargins left="0.35433070866141736" right="0.35433070866141736" top="0.39370078740157483" bottom="0.39370078740157483" header="0.31496062992125984" footer="0.27559055118110237"/>
  <pageSetup paperSize="9" scale="88" orientation="portrait" r:id="rId1"/>
  <headerFooter alignWithMargins="0"/>
  <rowBreaks count="3" manualBreakCount="3">
    <brk id="39" max="16383" man="1"/>
    <brk id="78" max="16383" man="1"/>
    <brk id="11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48"/>
  <sheetViews>
    <sheetView showZeros="0" view="pageBreakPreview" zoomScale="90" zoomScaleSheetLayoutView="90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A36" sqref="A36"/>
    </sheetView>
  </sheetViews>
  <sheetFormatPr defaultRowHeight="16.5"/>
  <cols>
    <col min="1" max="1" width="12.875" bestFit="1" customWidth="1"/>
    <col min="2" max="3" width="8.625" customWidth="1"/>
    <col min="4" max="4" width="9" bestFit="1" customWidth="1"/>
    <col min="5" max="7" width="9" customWidth="1"/>
    <col min="8" max="8" width="9.125" customWidth="1"/>
    <col min="9" max="9" width="6.5" customWidth="1"/>
    <col min="10" max="11" width="7.625" customWidth="1"/>
    <col min="12" max="12" width="8.875" bestFit="1" customWidth="1"/>
    <col min="13" max="14" width="8.875" customWidth="1"/>
    <col min="15" max="15" width="7.625" customWidth="1"/>
    <col min="16" max="16" width="6.875" customWidth="1"/>
    <col min="17" max="18" width="7.625" style="12" customWidth="1"/>
    <col min="19" max="19" width="6" bestFit="1" customWidth="1"/>
    <col min="20" max="20" width="6.875" customWidth="1"/>
    <col min="21" max="21" width="16" customWidth="1"/>
    <col min="22" max="22" width="16.875" style="12" bestFit="1" customWidth="1"/>
    <col min="23" max="23" width="6.625" customWidth="1"/>
    <col min="24" max="25" width="7.625" customWidth="1"/>
    <col min="26" max="26" width="7.875" customWidth="1"/>
    <col min="27" max="27" width="9.625" customWidth="1"/>
    <col min="28" max="28" width="13.375" customWidth="1"/>
    <col min="264" max="264" width="11.125" customWidth="1"/>
    <col min="265" max="265" width="8.625" customWidth="1"/>
    <col min="266" max="266" width="7" customWidth="1"/>
    <col min="267" max="267" width="8.625" customWidth="1"/>
    <col min="268" max="268" width="6.5" customWidth="1"/>
    <col min="269" max="269" width="7.625" customWidth="1"/>
    <col min="270" max="270" width="7.125" customWidth="1"/>
    <col min="271" max="271" width="9.125" customWidth="1"/>
    <col min="272" max="272" width="7.625" customWidth="1"/>
    <col min="273" max="273" width="6.875" customWidth="1"/>
    <col min="274" max="274" width="7.625" customWidth="1"/>
    <col min="275" max="275" width="8.875" customWidth="1"/>
    <col min="276" max="276" width="16" customWidth="1"/>
    <col min="277" max="277" width="7.125" customWidth="1"/>
    <col min="278" max="278" width="14.125" customWidth="1"/>
    <col min="279" max="279" width="6.625" customWidth="1"/>
    <col min="280" max="281" width="7.625" customWidth="1"/>
    <col min="282" max="282" width="7.875" customWidth="1"/>
    <col min="283" max="283" width="9.625" customWidth="1"/>
    <col min="284" max="284" width="13.375" customWidth="1"/>
    <col min="520" max="520" width="11.125" customWidth="1"/>
    <col min="521" max="521" width="8.625" customWidth="1"/>
    <col min="522" max="522" width="7" customWidth="1"/>
    <col min="523" max="523" width="8.625" customWidth="1"/>
    <col min="524" max="524" width="6.5" customWidth="1"/>
    <col min="525" max="525" width="7.625" customWidth="1"/>
    <col min="526" max="526" width="7.125" customWidth="1"/>
    <col min="527" max="527" width="9.125" customWidth="1"/>
    <col min="528" max="528" width="7.625" customWidth="1"/>
    <col min="529" max="529" width="6.875" customWidth="1"/>
    <col min="530" max="530" width="7.625" customWidth="1"/>
    <col min="531" max="531" width="8.875" customWidth="1"/>
    <col min="532" max="532" width="16" customWidth="1"/>
    <col min="533" max="533" width="7.125" customWidth="1"/>
    <col min="534" max="534" width="14.125" customWidth="1"/>
    <col min="535" max="535" width="6.625" customWidth="1"/>
    <col min="536" max="537" width="7.625" customWidth="1"/>
    <col min="538" max="538" width="7.875" customWidth="1"/>
    <col min="539" max="539" width="9.625" customWidth="1"/>
    <col min="540" max="540" width="13.375" customWidth="1"/>
    <col min="776" max="776" width="11.125" customWidth="1"/>
    <col min="777" max="777" width="8.625" customWidth="1"/>
    <col min="778" max="778" width="7" customWidth="1"/>
    <col min="779" max="779" width="8.625" customWidth="1"/>
    <col min="780" max="780" width="6.5" customWidth="1"/>
    <col min="781" max="781" width="7.625" customWidth="1"/>
    <col min="782" max="782" width="7.125" customWidth="1"/>
    <col min="783" max="783" width="9.125" customWidth="1"/>
    <col min="784" max="784" width="7.625" customWidth="1"/>
    <col min="785" max="785" width="6.875" customWidth="1"/>
    <col min="786" max="786" width="7.625" customWidth="1"/>
    <col min="787" max="787" width="8.875" customWidth="1"/>
    <col min="788" max="788" width="16" customWidth="1"/>
    <col min="789" max="789" width="7.125" customWidth="1"/>
    <col min="790" max="790" width="14.125" customWidth="1"/>
    <col min="791" max="791" width="6.625" customWidth="1"/>
    <col min="792" max="793" width="7.625" customWidth="1"/>
    <col min="794" max="794" width="7.875" customWidth="1"/>
    <col min="795" max="795" width="9.625" customWidth="1"/>
    <col min="796" max="796" width="13.375" customWidth="1"/>
    <col min="1032" max="1032" width="11.125" customWidth="1"/>
    <col min="1033" max="1033" width="8.625" customWidth="1"/>
    <col min="1034" max="1034" width="7" customWidth="1"/>
    <col min="1035" max="1035" width="8.625" customWidth="1"/>
    <col min="1036" max="1036" width="6.5" customWidth="1"/>
    <col min="1037" max="1037" width="7.625" customWidth="1"/>
    <col min="1038" max="1038" width="7.125" customWidth="1"/>
    <col min="1039" max="1039" width="9.125" customWidth="1"/>
    <col min="1040" max="1040" width="7.625" customWidth="1"/>
    <col min="1041" max="1041" width="6.875" customWidth="1"/>
    <col min="1042" max="1042" width="7.625" customWidth="1"/>
    <col min="1043" max="1043" width="8.875" customWidth="1"/>
    <col min="1044" max="1044" width="16" customWidth="1"/>
    <col min="1045" max="1045" width="7.125" customWidth="1"/>
    <col min="1046" max="1046" width="14.125" customWidth="1"/>
    <col min="1047" max="1047" width="6.625" customWidth="1"/>
    <col min="1048" max="1049" width="7.625" customWidth="1"/>
    <col min="1050" max="1050" width="7.875" customWidth="1"/>
    <col min="1051" max="1051" width="9.625" customWidth="1"/>
    <col min="1052" max="1052" width="13.375" customWidth="1"/>
    <col min="1288" max="1288" width="11.125" customWidth="1"/>
    <col min="1289" max="1289" width="8.625" customWidth="1"/>
    <col min="1290" max="1290" width="7" customWidth="1"/>
    <col min="1291" max="1291" width="8.625" customWidth="1"/>
    <col min="1292" max="1292" width="6.5" customWidth="1"/>
    <col min="1293" max="1293" width="7.625" customWidth="1"/>
    <col min="1294" max="1294" width="7.125" customWidth="1"/>
    <col min="1295" max="1295" width="9.125" customWidth="1"/>
    <col min="1296" max="1296" width="7.625" customWidth="1"/>
    <col min="1297" max="1297" width="6.875" customWidth="1"/>
    <col min="1298" max="1298" width="7.625" customWidth="1"/>
    <col min="1299" max="1299" width="8.875" customWidth="1"/>
    <col min="1300" max="1300" width="16" customWidth="1"/>
    <col min="1301" max="1301" width="7.125" customWidth="1"/>
    <col min="1302" max="1302" width="14.125" customWidth="1"/>
    <col min="1303" max="1303" width="6.625" customWidth="1"/>
    <col min="1304" max="1305" width="7.625" customWidth="1"/>
    <col min="1306" max="1306" width="7.875" customWidth="1"/>
    <col min="1307" max="1307" width="9.625" customWidth="1"/>
    <col min="1308" max="1308" width="13.375" customWidth="1"/>
    <col min="1544" max="1544" width="11.125" customWidth="1"/>
    <col min="1545" max="1545" width="8.625" customWidth="1"/>
    <col min="1546" max="1546" width="7" customWidth="1"/>
    <col min="1547" max="1547" width="8.625" customWidth="1"/>
    <col min="1548" max="1548" width="6.5" customWidth="1"/>
    <col min="1549" max="1549" width="7.625" customWidth="1"/>
    <col min="1550" max="1550" width="7.125" customWidth="1"/>
    <col min="1551" max="1551" width="9.125" customWidth="1"/>
    <col min="1552" max="1552" width="7.625" customWidth="1"/>
    <col min="1553" max="1553" width="6.875" customWidth="1"/>
    <col min="1554" max="1554" width="7.625" customWidth="1"/>
    <col min="1555" max="1555" width="8.875" customWidth="1"/>
    <col min="1556" max="1556" width="16" customWidth="1"/>
    <col min="1557" max="1557" width="7.125" customWidth="1"/>
    <col min="1558" max="1558" width="14.125" customWidth="1"/>
    <col min="1559" max="1559" width="6.625" customWidth="1"/>
    <col min="1560" max="1561" width="7.625" customWidth="1"/>
    <col min="1562" max="1562" width="7.875" customWidth="1"/>
    <col min="1563" max="1563" width="9.625" customWidth="1"/>
    <col min="1564" max="1564" width="13.375" customWidth="1"/>
    <col min="1800" max="1800" width="11.125" customWidth="1"/>
    <col min="1801" max="1801" width="8.625" customWidth="1"/>
    <col min="1802" max="1802" width="7" customWidth="1"/>
    <col min="1803" max="1803" width="8.625" customWidth="1"/>
    <col min="1804" max="1804" width="6.5" customWidth="1"/>
    <col min="1805" max="1805" width="7.625" customWidth="1"/>
    <col min="1806" max="1806" width="7.125" customWidth="1"/>
    <col min="1807" max="1807" width="9.125" customWidth="1"/>
    <col min="1808" max="1808" width="7.625" customWidth="1"/>
    <col min="1809" max="1809" width="6.875" customWidth="1"/>
    <col min="1810" max="1810" width="7.625" customWidth="1"/>
    <col min="1811" max="1811" width="8.875" customWidth="1"/>
    <col min="1812" max="1812" width="16" customWidth="1"/>
    <col min="1813" max="1813" width="7.125" customWidth="1"/>
    <col min="1814" max="1814" width="14.125" customWidth="1"/>
    <col min="1815" max="1815" width="6.625" customWidth="1"/>
    <col min="1816" max="1817" width="7.625" customWidth="1"/>
    <col min="1818" max="1818" width="7.875" customWidth="1"/>
    <col min="1819" max="1819" width="9.625" customWidth="1"/>
    <col min="1820" max="1820" width="13.375" customWidth="1"/>
    <col min="2056" max="2056" width="11.125" customWidth="1"/>
    <col min="2057" max="2057" width="8.625" customWidth="1"/>
    <col min="2058" max="2058" width="7" customWidth="1"/>
    <col min="2059" max="2059" width="8.625" customWidth="1"/>
    <col min="2060" max="2060" width="6.5" customWidth="1"/>
    <col min="2061" max="2061" width="7.625" customWidth="1"/>
    <col min="2062" max="2062" width="7.125" customWidth="1"/>
    <col min="2063" max="2063" width="9.125" customWidth="1"/>
    <col min="2064" max="2064" width="7.625" customWidth="1"/>
    <col min="2065" max="2065" width="6.875" customWidth="1"/>
    <col min="2066" max="2066" width="7.625" customWidth="1"/>
    <col min="2067" max="2067" width="8.875" customWidth="1"/>
    <col min="2068" max="2068" width="16" customWidth="1"/>
    <col min="2069" max="2069" width="7.125" customWidth="1"/>
    <col min="2070" max="2070" width="14.125" customWidth="1"/>
    <col min="2071" max="2071" width="6.625" customWidth="1"/>
    <col min="2072" max="2073" width="7.625" customWidth="1"/>
    <col min="2074" max="2074" width="7.875" customWidth="1"/>
    <col min="2075" max="2075" width="9.625" customWidth="1"/>
    <col min="2076" max="2076" width="13.375" customWidth="1"/>
    <col min="2312" max="2312" width="11.125" customWidth="1"/>
    <col min="2313" max="2313" width="8.625" customWidth="1"/>
    <col min="2314" max="2314" width="7" customWidth="1"/>
    <col min="2315" max="2315" width="8.625" customWidth="1"/>
    <col min="2316" max="2316" width="6.5" customWidth="1"/>
    <col min="2317" max="2317" width="7.625" customWidth="1"/>
    <col min="2318" max="2318" width="7.125" customWidth="1"/>
    <col min="2319" max="2319" width="9.125" customWidth="1"/>
    <col min="2320" max="2320" width="7.625" customWidth="1"/>
    <col min="2321" max="2321" width="6.875" customWidth="1"/>
    <col min="2322" max="2322" width="7.625" customWidth="1"/>
    <col min="2323" max="2323" width="8.875" customWidth="1"/>
    <col min="2324" max="2324" width="16" customWidth="1"/>
    <col min="2325" max="2325" width="7.125" customWidth="1"/>
    <col min="2326" max="2326" width="14.125" customWidth="1"/>
    <col min="2327" max="2327" width="6.625" customWidth="1"/>
    <col min="2328" max="2329" width="7.625" customWidth="1"/>
    <col min="2330" max="2330" width="7.875" customWidth="1"/>
    <col min="2331" max="2331" width="9.625" customWidth="1"/>
    <col min="2332" max="2332" width="13.375" customWidth="1"/>
    <col min="2568" max="2568" width="11.125" customWidth="1"/>
    <col min="2569" max="2569" width="8.625" customWidth="1"/>
    <col min="2570" max="2570" width="7" customWidth="1"/>
    <col min="2571" max="2571" width="8.625" customWidth="1"/>
    <col min="2572" max="2572" width="6.5" customWidth="1"/>
    <col min="2573" max="2573" width="7.625" customWidth="1"/>
    <col min="2574" max="2574" width="7.125" customWidth="1"/>
    <col min="2575" max="2575" width="9.125" customWidth="1"/>
    <col min="2576" max="2576" width="7.625" customWidth="1"/>
    <col min="2577" max="2577" width="6.875" customWidth="1"/>
    <col min="2578" max="2578" width="7.625" customWidth="1"/>
    <col min="2579" max="2579" width="8.875" customWidth="1"/>
    <col min="2580" max="2580" width="16" customWidth="1"/>
    <col min="2581" max="2581" width="7.125" customWidth="1"/>
    <col min="2582" max="2582" width="14.125" customWidth="1"/>
    <col min="2583" max="2583" width="6.625" customWidth="1"/>
    <col min="2584" max="2585" width="7.625" customWidth="1"/>
    <col min="2586" max="2586" width="7.875" customWidth="1"/>
    <col min="2587" max="2587" width="9.625" customWidth="1"/>
    <col min="2588" max="2588" width="13.375" customWidth="1"/>
    <col min="2824" max="2824" width="11.125" customWidth="1"/>
    <col min="2825" max="2825" width="8.625" customWidth="1"/>
    <col min="2826" max="2826" width="7" customWidth="1"/>
    <col min="2827" max="2827" width="8.625" customWidth="1"/>
    <col min="2828" max="2828" width="6.5" customWidth="1"/>
    <col min="2829" max="2829" width="7.625" customWidth="1"/>
    <col min="2830" max="2830" width="7.125" customWidth="1"/>
    <col min="2831" max="2831" width="9.125" customWidth="1"/>
    <col min="2832" max="2832" width="7.625" customWidth="1"/>
    <col min="2833" max="2833" width="6.875" customWidth="1"/>
    <col min="2834" max="2834" width="7.625" customWidth="1"/>
    <col min="2835" max="2835" width="8.875" customWidth="1"/>
    <col min="2836" max="2836" width="16" customWidth="1"/>
    <col min="2837" max="2837" width="7.125" customWidth="1"/>
    <col min="2838" max="2838" width="14.125" customWidth="1"/>
    <col min="2839" max="2839" width="6.625" customWidth="1"/>
    <col min="2840" max="2841" width="7.625" customWidth="1"/>
    <col min="2842" max="2842" width="7.875" customWidth="1"/>
    <col min="2843" max="2843" width="9.625" customWidth="1"/>
    <col min="2844" max="2844" width="13.375" customWidth="1"/>
    <col min="3080" max="3080" width="11.125" customWidth="1"/>
    <col min="3081" max="3081" width="8.625" customWidth="1"/>
    <col min="3082" max="3082" width="7" customWidth="1"/>
    <col min="3083" max="3083" width="8.625" customWidth="1"/>
    <col min="3084" max="3084" width="6.5" customWidth="1"/>
    <col min="3085" max="3085" width="7.625" customWidth="1"/>
    <col min="3086" max="3086" width="7.125" customWidth="1"/>
    <col min="3087" max="3087" width="9.125" customWidth="1"/>
    <col min="3088" max="3088" width="7.625" customWidth="1"/>
    <col min="3089" max="3089" width="6.875" customWidth="1"/>
    <col min="3090" max="3090" width="7.625" customWidth="1"/>
    <col min="3091" max="3091" width="8.875" customWidth="1"/>
    <col min="3092" max="3092" width="16" customWidth="1"/>
    <col min="3093" max="3093" width="7.125" customWidth="1"/>
    <col min="3094" max="3094" width="14.125" customWidth="1"/>
    <col min="3095" max="3095" width="6.625" customWidth="1"/>
    <col min="3096" max="3097" width="7.625" customWidth="1"/>
    <col min="3098" max="3098" width="7.875" customWidth="1"/>
    <col min="3099" max="3099" width="9.625" customWidth="1"/>
    <col min="3100" max="3100" width="13.375" customWidth="1"/>
    <col min="3336" max="3336" width="11.125" customWidth="1"/>
    <col min="3337" max="3337" width="8.625" customWidth="1"/>
    <col min="3338" max="3338" width="7" customWidth="1"/>
    <col min="3339" max="3339" width="8.625" customWidth="1"/>
    <col min="3340" max="3340" width="6.5" customWidth="1"/>
    <col min="3341" max="3341" width="7.625" customWidth="1"/>
    <col min="3342" max="3342" width="7.125" customWidth="1"/>
    <col min="3343" max="3343" width="9.125" customWidth="1"/>
    <col min="3344" max="3344" width="7.625" customWidth="1"/>
    <col min="3345" max="3345" width="6.875" customWidth="1"/>
    <col min="3346" max="3346" width="7.625" customWidth="1"/>
    <col min="3347" max="3347" width="8.875" customWidth="1"/>
    <col min="3348" max="3348" width="16" customWidth="1"/>
    <col min="3349" max="3349" width="7.125" customWidth="1"/>
    <col min="3350" max="3350" width="14.125" customWidth="1"/>
    <col min="3351" max="3351" width="6.625" customWidth="1"/>
    <col min="3352" max="3353" width="7.625" customWidth="1"/>
    <col min="3354" max="3354" width="7.875" customWidth="1"/>
    <col min="3355" max="3355" width="9.625" customWidth="1"/>
    <col min="3356" max="3356" width="13.375" customWidth="1"/>
    <col min="3592" max="3592" width="11.125" customWidth="1"/>
    <col min="3593" max="3593" width="8.625" customWidth="1"/>
    <col min="3594" max="3594" width="7" customWidth="1"/>
    <col min="3595" max="3595" width="8.625" customWidth="1"/>
    <col min="3596" max="3596" width="6.5" customWidth="1"/>
    <col min="3597" max="3597" width="7.625" customWidth="1"/>
    <col min="3598" max="3598" width="7.125" customWidth="1"/>
    <col min="3599" max="3599" width="9.125" customWidth="1"/>
    <col min="3600" max="3600" width="7.625" customWidth="1"/>
    <col min="3601" max="3601" width="6.875" customWidth="1"/>
    <col min="3602" max="3602" width="7.625" customWidth="1"/>
    <col min="3603" max="3603" width="8.875" customWidth="1"/>
    <col min="3604" max="3604" width="16" customWidth="1"/>
    <col min="3605" max="3605" width="7.125" customWidth="1"/>
    <col min="3606" max="3606" width="14.125" customWidth="1"/>
    <col min="3607" max="3607" width="6.625" customWidth="1"/>
    <col min="3608" max="3609" width="7.625" customWidth="1"/>
    <col min="3610" max="3610" width="7.875" customWidth="1"/>
    <col min="3611" max="3611" width="9.625" customWidth="1"/>
    <col min="3612" max="3612" width="13.375" customWidth="1"/>
    <col min="3848" max="3848" width="11.125" customWidth="1"/>
    <col min="3849" max="3849" width="8.625" customWidth="1"/>
    <col min="3850" max="3850" width="7" customWidth="1"/>
    <col min="3851" max="3851" width="8.625" customWidth="1"/>
    <col min="3852" max="3852" width="6.5" customWidth="1"/>
    <col min="3853" max="3853" width="7.625" customWidth="1"/>
    <col min="3854" max="3854" width="7.125" customWidth="1"/>
    <col min="3855" max="3855" width="9.125" customWidth="1"/>
    <col min="3856" max="3856" width="7.625" customWidth="1"/>
    <col min="3857" max="3857" width="6.875" customWidth="1"/>
    <col min="3858" max="3858" width="7.625" customWidth="1"/>
    <col min="3859" max="3859" width="8.875" customWidth="1"/>
    <col min="3860" max="3860" width="16" customWidth="1"/>
    <col min="3861" max="3861" width="7.125" customWidth="1"/>
    <col min="3862" max="3862" width="14.125" customWidth="1"/>
    <col min="3863" max="3863" width="6.625" customWidth="1"/>
    <col min="3864" max="3865" width="7.625" customWidth="1"/>
    <col min="3866" max="3866" width="7.875" customWidth="1"/>
    <col min="3867" max="3867" width="9.625" customWidth="1"/>
    <col min="3868" max="3868" width="13.375" customWidth="1"/>
    <col min="4104" max="4104" width="11.125" customWidth="1"/>
    <col min="4105" max="4105" width="8.625" customWidth="1"/>
    <col min="4106" max="4106" width="7" customWidth="1"/>
    <col min="4107" max="4107" width="8.625" customWidth="1"/>
    <col min="4108" max="4108" width="6.5" customWidth="1"/>
    <col min="4109" max="4109" width="7.625" customWidth="1"/>
    <col min="4110" max="4110" width="7.125" customWidth="1"/>
    <col min="4111" max="4111" width="9.125" customWidth="1"/>
    <col min="4112" max="4112" width="7.625" customWidth="1"/>
    <col min="4113" max="4113" width="6.875" customWidth="1"/>
    <col min="4114" max="4114" width="7.625" customWidth="1"/>
    <col min="4115" max="4115" width="8.875" customWidth="1"/>
    <col min="4116" max="4116" width="16" customWidth="1"/>
    <col min="4117" max="4117" width="7.125" customWidth="1"/>
    <col min="4118" max="4118" width="14.125" customWidth="1"/>
    <col min="4119" max="4119" width="6.625" customWidth="1"/>
    <col min="4120" max="4121" width="7.625" customWidth="1"/>
    <col min="4122" max="4122" width="7.875" customWidth="1"/>
    <col min="4123" max="4123" width="9.625" customWidth="1"/>
    <col min="4124" max="4124" width="13.375" customWidth="1"/>
    <col min="4360" max="4360" width="11.125" customWidth="1"/>
    <col min="4361" max="4361" width="8.625" customWidth="1"/>
    <col min="4362" max="4362" width="7" customWidth="1"/>
    <col min="4363" max="4363" width="8.625" customWidth="1"/>
    <col min="4364" max="4364" width="6.5" customWidth="1"/>
    <col min="4365" max="4365" width="7.625" customWidth="1"/>
    <col min="4366" max="4366" width="7.125" customWidth="1"/>
    <col min="4367" max="4367" width="9.125" customWidth="1"/>
    <col min="4368" max="4368" width="7.625" customWidth="1"/>
    <col min="4369" max="4369" width="6.875" customWidth="1"/>
    <col min="4370" max="4370" width="7.625" customWidth="1"/>
    <col min="4371" max="4371" width="8.875" customWidth="1"/>
    <col min="4372" max="4372" width="16" customWidth="1"/>
    <col min="4373" max="4373" width="7.125" customWidth="1"/>
    <col min="4374" max="4374" width="14.125" customWidth="1"/>
    <col min="4375" max="4375" width="6.625" customWidth="1"/>
    <col min="4376" max="4377" width="7.625" customWidth="1"/>
    <col min="4378" max="4378" width="7.875" customWidth="1"/>
    <col min="4379" max="4379" width="9.625" customWidth="1"/>
    <col min="4380" max="4380" width="13.375" customWidth="1"/>
    <col min="4616" max="4616" width="11.125" customWidth="1"/>
    <col min="4617" max="4617" width="8.625" customWidth="1"/>
    <col min="4618" max="4618" width="7" customWidth="1"/>
    <col min="4619" max="4619" width="8.625" customWidth="1"/>
    <col min="4620" max="4620" width="6.5" customWidth="1"/>
    <col min="4621" max="4621" width="7.625" customWidth="1"/>
    <col min="4622" max="4622" width="7.125" customWidth="1"/>
    <col min="4623" max="4623" width="9.125" customWidth="1"/>
    <col min="4624" max="4624" width="7.625" customWidth="1"/>
    <col min="4625" max="4625" width="6.875" customWidth="1"/>
    <col min="4626" max="4626" width="7.625" customWidth="1"/>
    <col min="4627" max="4627" width="8.875" customWidth="1"/>
    <col min="4628" max="4628" width="16" customWidth="1"/>
    <col min="4629" max="4629" width="7.125" customWidth="1"/>
    <col min="4630" max="4630" width="14.125" customWidth="1"/>
    <col min="4631" max="4631" width="6.625" customWidth="1"/>
    <col min="4632" max="4633" width="7.625" customWidth="1"/>
    <col min="4634" max="4634" width="7.875" customWidth="1"/>
    <col min="4635" max="4635" width="9.625" customWidth="1"/>
    <col min="4636" max="4636" width="13.375" customWidth="1"/>
    <col min="4872" max="4872" width="11.125" customWidth="1"/>
    <col min="4873" max="4873" width="8.625" customWidth="1"/>
    <col min="4874" max="4874" width="7" customWidth="1"/>
    <col min="4875" max="4875" width="8.625" customWidth="1"/>
    <col min="4876" max="4876" width="6.5" customWidth="1"/>
    <col min="4877" max="4877" width="7.625" customWidth="1"/>
    <col min="4878" max="4878" width="7.125" customWidth="1"/>
    <col min="4879" max="4879" width="9.125" customWidth="1"/>
    <col min="4880" max="4880" width="7.625" customWidth="1"/>
    <col min="4881" max="4881" width="6.875" customWidth="1"/>
    <col min="4882" max="4882" width="7.625" customWidth="1"/>
    <col min="4883" max="4883" width="8.875" customWidth="1"/>
    <col min="4884" max="4884" width="16" customWidth="1"/>
    <col min="4885" max="4885" width="7.125" customWidth="1"/>
    <col min="4886" max="4886" width="14.125" customWidth="1"/>
    <col min="4887" max="4887" width="6.625" customWidth="1"/>
    <col min="4888" max="4889" width="7.625" customWidth="1"/>
    <col min="4890" max="4890" width="7.875" customWidth="1"/>
    <col min="4891" max="4891" width="9.625" customWidth="1"/>
    <col min="4892" max="4892" width="13.375" customWidth="1"/>
    <col min="5128" max="5128" width="11.125" customWidth="1"/>
    <col min="5129" max="5129" width="8.625" customWidth="1"/>
    <col min="5130" max="5130" width="7" customWidth="1"/>
    <col min="5131" max="5131" width="8.625" customWidth="1"/>
    <col min="5132" max="5132" width="6.5" customWidth="1"/>
    <col min="5133" max="5133" width="7.625" customWidth="1"/>
    <col min="5134" max="5134" width="7.125" customWidth="1"/>
    <col min="5135" max="5135" width="9.125" customWidth="1"/>
    <col min="5136" max="5136" width="7.625" customWidth="1"/>
    <col min="5137" max="5137" width="6.875" customWidth="1"/>
    <col min="5138" max="5138" width="7.625" customWidth="1"/>
    <col min="5139" max="5139" width="8.875" customWidth="1"/>
    <col min="5140" max="5140" width="16" customWidth="1"/>
    <col min="5141" max="5141" width="7.125" customWidth="1"/>
    <col min="5142" max="5142" width="14.125" customWidth="1"/>
    <col min="5143" max="5143" width="6.625" customWidth="1"/>
    <col min="5144" max="5145" width="7.625" customWidth="1"/>
    <col min="5146" max="5146" width="7.875" customWidth="1"/>
    <col min="5147" max="5147" width="9.625" customWidth="1"/>
    <col min="5148" max="5148" width="13.375" customWidth="1"/>
    <col min="5384" max="5384" width="11.125" customWidth="1"/>
    <col min="5385" max="5385" width="8.625" customWidth="1"/>
    <col min="5386" max="5386" width="7" customWidth="1"/>
    <col min="5387" max="5387" width="8.625" customWidth="1"/>
    <col min="5388" max="5388" width="6.5" customWidth="1"/>
    <col min="5389" max="5389" width="7.625" customWidth="1"/>
    <col min="5390" max="5390" width="7.125" customWidth="1"/>
    <col min="5391" max="5391" width="9.125" customWidth="1"/>
    <col min="5392" max="5392" width="7.625" customWidth="1"/>
    <col min="5393" max="5393" width="6.875" customWidth="1"/>
    <col min="5394" max="5394" width="7.625" customWidth="1"/>
    <col min="5395" max="5395" width="8.875" customWidth="1"/>
    <col min="5396" max="5396" width="16" customWidth="1"/>
    <col min="5397" max="5397" width="7.125" customWidth="1"/>
    <col min="5398" max="5398" width="14.125" customWidth="1"/>
    <col min="5399" max="5399" width="6.625" customWidth="1"/>
    <col min="5400" max="5401" width="7.625" customWidth="1"/>
    <col min="5402" max="5402" width="7.875" customWidth="1"/>
    <col min="5403" max="5403" width="9.625" customWidth="1"/>
    <col min="5404" max="5404" width="13.375" customWidth="1"/>
    <col min="5640" max="5640" width="11.125" customWidth="1"/>
    <col min="5641" max="5641" width="8.625" customWidth="1"/>
    <col min="5642" max="5642" width="7" customWidth="1"/>
    <col min="5643" max="5643" width="8.625" customWidth="1"/>
    <col min="5644" max="5644" width="6.5" customWidth="1"/>
    <col min="5645" max="5645" width="7.625" customWidth="1"/>
    <col min="5646" max="5646" width="7.125" customWidth="1"/>
    <col min="5647" max="5647" width="9.125" customWidth="1"/>
    <col min="5648" max="5648" width="7.625" customWidth="1"/>
    <col min="5649" max="5649" width="6.875" customWidth="1"/>
    <col min="5650" max="5650" width="7.625" customWidth="1"/>
    <col min="5651" max="5651" width="8.875" customWidth="1"/>
    <col min="5652" max="5652" width="16" customWidth="1"/>
    <col min="5653" max="5653" width="7.125" customWidth="1"/>
    <col min="5654" max="5654" width="14.125" customWidth="1"/>
    <col min="5655" max="5655" width="6.625" customWidth="1"/>
    <col min="5656" max="5657" width="7.625" customWidth="1"/>
    <col min="5658" max="5658" width="7.875" customWidth="1"/>
    <col min="5659" max="5659" width="9.625" customWidth="1"/>
    <col min="5660" max="5660" width="13.375" customWidth="1"/>
    <col min="5896" max="5896" width="11.125" customWidth="1"/>
    <col min="5897" max="5897" width="8.625" customWidth="1"/>
    <col min="5898" max="5898" width="7" customWidth="1"/>
    <col min="5899" max="5899" width="8.625" customWidth="1"/>
    <col min="5900" max="5900" width="6.5" customWidth="1"/>
    <col min="5901" max="5901" width="7.625" customWidth="1"/>
    <col min="5902" max="5902" width="7.125" customWidth="1"/>
    <col min="5903" max="5903" width="9.125" customWidth="1"/>
    <col min="5904" max="5904" width="7.625" customWidth="1"/>
    <col min="5905" max="5905" width="6.875" customWidth="1"/>
    <col min="5906" max="5906" width="7.625" customWidth="1"/>
    <col min="5907" max="5907" width="8.875" customWidth="1"/>
    <col min="5908" max="5908" width="16" customWidth="1"/>
    <col min="5909" max="5909" width="7.125" customWidth="1"/>
    <col min="5910" max="5910" width="14.125" customWidth="1"/>
    <col min="5911" max="5911" width="6.625" customWidth="1"/>
    <col min="5912" max="5913" width="7.625" customWidth="1"/>
    <col min="5914" max="5914" width="7.875" customWidth="1"/>
    <col min="5915" max="5915" width="9.625" customWidth="1"/>
    <col min="5916" max="5916" width="13.375" customWidth="1"/>
    <col min="6152" max="6152" width="11.125" customWidth="1"/>
    <col min="6153" max="6153" width="8.625" customWidth="1"/>
    <col min="6154" max="6154" width="7" customWidth="1"/>
    <col min="6155" max="6155" width="8.625" customWidth="1"/>
    <col min="6156" max="6156" width="6.5" customWidth="1"/>
    <col min="6157" max="6157" width="7.625" customWidth="1"/>
    <col min="6158" max="6158" width="7.125" customWidth="1"/>
    <col min="6159" max="6159" width="9.125" customWidth="1"/>
    <col min="6160" max="6160" width="7.625" customWidth="1"/>
    <col min="6161" max="6161" width="6.875" customWidth="1"/>
    <col min="6162" max="6162" width="7.625" customWidth="1"/>
    <col min="6163" max="6163" width="8.875" customWidth="1"/>
    <col min="6164" max="6164" width="16" customWidth="1"/>
    <col min="6165" max="6165" width="7.125" customWidth="1"/>
    <col min="6166" max="6166" width="14.125" customWidth="1"/>
    <col min="6167" max="6167" width="6.625" customWidth="1"/>
    <col min="6168" max="6169" width="7.625" customWidth="1"/>
    <col min="6170" max="6170" width="7.875" customWidth="1"/>
    <col min="6171" max="6171" width="9.625" customWidth="1"/>
    <col min="6172" max="6172" width="13.375" customWidth="1"/>
    <col min="6408" max="6408" width="11.125" customWidth="1"/>
    <col min="6409" max="6409" width="8.625" customWidth="1"/>
    <col min="6410" max="6410" width="7" customWidth="1"/>
    <col min="6411" max="6411" width="8.625" customWidth="1"/>
    <col min="6412" max="6412" width="6.5" customWidth="1"/>
    <col min="6413" max="6413" width="7.625" customWidth="1"/>
    <col min="6414" max="6414" width="7.125" customWidth="1"/>
    <col min="6415" max="6415" width="9.125" customWidth="1"/>
    <col min="6416" max="6416" width="7.625" customWidth="1"/>
    <col min="6417" max="6417" width="6.875" customWidth="1"/>
    <col min="6418" max="6418" width="7.625" customWidth="1"/>
    <col min="6419" max="6419" width="8.875" customWidth="1"/>
    <col min="6420" max="6420" width="16" customWidth="1"/>
    <col min="6421" max="6421" width="7.125" customWidth="1"/>
    <col min="6422" max="6422" width="14.125" customWidth="1"/>
    <col min="6423" max="6423" width="6.625" customWidth="1"/>
    <col min="6424" max="6425" width="7.625" customWidth="1"/>
    <col min="6426" max="6426" width="7.875" customWidth="1"/>
    <col min="6427" max="6427" width="9.625" customWidth="1"/>
    <col min="6428" max="6428" width="13.375" customWidth="1"/>
    <col min="6664" max="6664" width="11.125" customWidth="1"/>
    <col min="6665" max="6665" width="8.625" customWidth="1"/>
    <col min="6666" max="6666" width="7" customWidth="1"/>
    <col min="6667" max="6667" width="8.625" customWidth="1"/>
    <col min="6668" max="6668" width="6.5" customWidth="1"/>
    <col min="6669" max="6669" width="7.625" customWidth="1"/>
    <col min="6670" max="6670" width="7.125" customWidth="1"/>
    <col min="6671" max="6671" width="9.125" customWidth="1"/>
    <col min="6672" max="6672" width="7.625" customWidth="1"/>
    <col min="6673" max="6673" width="6.875" customWidth="1"/>
    <col min="6674" max="6674" width="7.625" customWidth="1"/>
    <col min="6675" max="6675" width="8.875" customWidth="1"/>
    <col min="6676" max="6676" width="16" customWidth="1"/>
    <col min="6677" max="6677" width="7.125" customWidth="1"/>
    <col min="6678" max="6678" width="14.125" customWidth="1"/>
    <col min="6679" max="6679" width="6.625" customWidth="1"/>
    <col min="6680" max="6681" width="7.625" customWidth="1"/>
    <col min="6682" max="6682" width="7.875" customWidth="1"/>
    <col min="6683" max="6683" width="9.625" customWidth="1"/>
    <col min="6684" max="6684" width="13.375" customWidth="1"/>
    <col min="6920" max="6920" width="11.125" customWidth="1"/>
    <col min="6921" max="6921" width="8.625" customWidth="1"/>
    <col min="6922" max="6922" width="7" customWidth="1"/>
    <col min="6923" max="6923" width="8.625" customWidth="1"/>
    <col min="6924" max="6924" width="6.5" customWidth="1"/>
    <col min="6925" max="6925" width="7.625" customWidth="1"/>
    <col min="6926" max="6926" width="7.125" customWidth="1"/>
    <col min="6927" max="6927" width="9.125" customWidth="1"/>
    <col min="6928" max="6928" width="7.625" customWidth="1"/>
    <col min="6929" max="6929" width="6.875" customWidth="1"/>
    <col min="6930" max="6930" width="7.625" customWidth="1"/>
    <col min="6931" max="6931" width="8.875" customWidth="1"/>
    <col min="6932" max="6932" width="16" customWidth="1"/>
    <col min="6933" max="6933" width="7.125" customWidth="1"/>
    <col min="6934" max="6934" width="14.125" customWidth="1"/>
    <col min="6935" max="6935" width="6.625" customWidth="1"/>
    <col min="6936" max="6937" width="7.625" customWidth="1"/>
    <col min="6938" max="6938" width="7.875" customWidth="1"/>
    <col min="6939" max="6939" width="9.625" customWidth="1"/>
    <col min="6940" max="6940" width="13.375" customWidth="1"/>
    <col min="7176" max="7176" width="11.125" customWidth="1"/>
    <col min="7177" max="7177" width="8.625" customWidth="1"/>
    <col min="7178" max="7178" width="7" customWidth="1"/>
    <col min="7179" max="7179" width="8.625" customWidth="1"/>
    <col min="7180" max="7180" width="6.5" customWidth="1"/>
    <col min="7181" max="7181" width="7.625" customWidth="1"/>
    <col min="7182" max="7182" width="7.125" customWidth="1"/>
    <col min="7183" max="7183" width="9.125" customWidth="1"/>
    <col min="7184" max="7184" width="7.625" customWidth="1"/>
    <col min="7185" max="7185" width="6.875" customWidth="1"/>
    <col min="7186" max="7186" width="7.625" customWidth="1"/>
    <col min="7187" max="7187" width="8.875" customWidth="1"/>
    <col min="7188" max="7188" width="16" customWidth="1"/>
    <col min="7189" max="7189" width="7.125" customWidth="1"/>
    <col min="7190" max="7190" width="14.125" customWidth="1"/>
    <col min="7191" max="7191" width="6.625" customWidth="1"/>
    <col min="7192" max="7193" width="7.625" customWidth="1"/>
    <col min="7194" max="7194" width="7.875" customWidth="1"/>
    <col min="7195" max="7195" width="9.625" customWidth="1"/>
    <col min="7196" max="7196" width="13.375" customWidth="1"/>
    <col min="7432" max="7432" width="11.125" customWidth="1"/>
    <col min="7433" max="7433" width="8.625" customWidth="1"/>
    <col min="7434" max="7434" width="7" customWidth="1"/>
    <col min="7435" max="7435" width="8.625" customWidth="1"/>
    <col min="7436" max="7436" width="6.5" customWidth="1"/>
    <col min="7437" max="7437" width="7.625" customWidth="1"/>
    <col min="7438" max="7438" width="7.125" customWidth="1"/>
    <col min="7439" max="7439" width="9.125" customWidth="1"/>
    <col min="7440" max="7440" width="7.625" customWidth="1"/>
    <col min="7441" max="7441" width="6.875" customWidth="1"/>
    <col min="7442" max="7442" width="7.625" customWidth="1"/>
    <col min="7443" max="7443" width="8.875" customWidth="1"/>
    <col min="7444" max="7444" width="16" customWidth="1"/>
    <col min="7445" max="7445" width="7.125" customWidth="1"/>
    <col min="7446" max="7446" width="14.125" customWidth="1"/>
    <col min="7447" max="7447" width="6.625" customWidth="1"/>
    <col min="7448" max="7449" width="7.625" customWidth="1"/>
    <col min="7450" max="7450" width="7.875" customWidth="1"/>
    <col min="7451" max="7451" width="9.625" customWidth="1"/>
    <col min="7452" max="7452" width="13.375" customWidth="1"/>
    <col min="7688" max="7688" width="11.125" customWidth="1"/>
    <col min="7689" max="7689" width="8.625" customWidth="1"/>
    <col min="7690" max="7690" width="7" customWidth="1"/>
    <col min="7691" max="7691" width="8.625" customWidth="1"/>
    <col min="7692" max="7692" width="6.5" customWidth="1"/>
    <col min="7693" max="7693" width="7.625" customWidth="1"/>
    <col min="7694" max="7694" width="7.125" customWidth="1"/>
    <col min="7695" max="7695" width="9.125" customWidth="1"/>
    <col min="7696" max="7696" width="7.625" customWidth="1"/>
    <col min="7697" max="7697" width="6.875" customWidth="1"/>
    <col min="7698" max="7698" width="7.625" customWidth="1"/>
    <col min="7699" max="7699" width="8.875" customWidth="1"/>
    <col min="7700" max="7700" width="16" customWidth="1"/>
    <col min="7701" max="7701" width="7.125" customWidth="1"/>
    <col min="7702" max="7702" width="14.125" customWidth="1"/>
    <col min="7703" max="7703" width="6.625" customWidth="1"/>
    <col min="7704" max="7705" width="7.625" customWidth="1"/>
    <col min="7706" max="7706" width="7.875" customWidth="1"/>
    <col min="7707" max="7707" width="9.625" customWidth="1"/>
    <col min="7708" max="7708" width="13.375" customWidth="1"/>
    <col min="7944" max="7944" width="11.125" customWidth="1"/>
    <col min="7945" max="7945" width="8.625" customWidth="1"/>
    <col min="7946" max="7946" width="7" customWidth="1"/>
    <col min="7947" max="7947" width="8.625" customWidth="1"/>
    <col min="7948" max="7948" width="6.5" customWidth="1"/>
    <col min="7949" max="7949" width="7.625" customWidth="1"/>
    <col min="7950" max="7950" width="7.125" customWidth="1"/>
    <col min="7951" max="7951" width="9.125" customWidth="1"/>
    <col min="7952" max="7952" width="7.625" customWidth="1"/>
    <col min="7953" max="7953" width="6.875" customWidth="1"/>
    <col min="7954" max="7954" width="7.625" customWidth="1"/>
    <col min="7955" max="7955" width="8.875" customWidth="1"/>
    <col min="7956" max="7956" width="16" customWidth="1"/>
    <col min="7957" max="7957" width="7.125" customWidth="1"/>
    <col min="7958" max="7958" width="14.125" customWidth="1"/>
    <col min="7959" max="7959" width="6.625" customWidth="1"/>
    <col min="7960" max="7961" width="7.625" customWidth="1"/>
    <col min="7962" max="7962" width="7.875" customWidth="1"/>
    <col min="7963" max="7963" width="9.625" customWidth="1"/>
    <col min="7964" max="7964" width="13.375" customWidth="1"/>
    <col min="8200" max="8200" width="11.125" customWidth="1"/>
    <col min="8201" max="8201" width="8.625" customWidth="1"/>
    <col min="8202" max="8202" width="7" customWidth="1"/>
    <col min="8203" max="8203" width="8.625" customWidth="1"/>
    <col min="8204" max="8204" width="6.5" customWidth="1"/>
    <col min="8205" max="8205" width="7.625" customWidth="1"/>
    <col min="8206" max="8206" width="7.125" customWidth="1"/>
    <col min="8207" max="8207" width="9.125" customWidth="1"/>
    <col min="8208" max="8208" width="7.625" customWidth="1"/>
    <col min="8209" max="8209" width="6.875" customWidth="1"/>
    <col min="8210" max="8210" width="7.625" customWidth="1"/>
    <col min="8211" max="8211" width="8.875" customWidth="1"/>
    <col min="8212" max="8212" width="16" customWidth="1"/>
    <col min="8213" max="8213" width="7.125" customWidth="1"/>
    <col min="8214" max="8214" width="14.125" customWidth="1"/>
    <col min="8215" max="8215" width="6.625" customWidth="1"/>
    <col min="8216" max="8217" width="7.625" customWidth="1"/>
    <col min="8218" max="8218" width="7.875" customWidth="1"/>
    <col min="8219" max="8219" width="9.625" customWidth="1"/>
    <col min="8220" max="8220" width="13.375" customWidth="1"/>
    <col min="8456" max="8456" width="11.125" customWidth="1"/>
    <col min="8457" max="8457" width="8.625" customWidth="1"/>
    <col min="8458" max="8458" width="7" customWidth="1"/>
    <col min="8459" max="8459" width="8.625" customWidth="1"/>
    <col min="8460" max="8460" width="6.5" customWidth="1"/>
    <col min="8461" max="8461" width="7.625" customWidth="1"/>
    <col min="8462" max="8462" width="7.125" customWidth="1"/>
    <col min="8463" max="8463" width="9.125" customWidth="1"/>
    <col min="8464" max="8464" width="7.625" customWidth="1"/>
    <col min="8465" max="8465" width="6.875" customWidth="1"/>
    <col min="8466" max="8466" width="7.625" customWidth="1"/>
    <col min="8467" max="8467" width="8.875" customWidth="1"/>
    <col min="8468" max="8468" width="16" customWidth="1"/>
    <col min="8469" max="8469" width="7.125" customWidth="1"/>
    <col min="8470" max="8470" width="14.125" customWidth="1"/>
    <col min="8471" max="8471" width="6.625" customWidth="1"/>
    <col min="8472" max="8473" width="7.625" customWidth="1"/>
    <col min="8474" max="8474" width="7.875" customWidth="1"/>
    <col min="8475" max="8475" width="9.625" customWidth="1"/>
    <col min="8476" max="8476" width="13.375" customWidth="1"/>
    <col min="8712" max="8712" width="11.125" customWidth="1"/>
    <col min="8713" max="8713" width="8.625" customWidth="1"/>
    <col min="8714" max="8714" width="7" customWidth="1"/>
    <col min="8715" max="8715" width="8.625" customWidth="1"/>
    <col min="8716" max="8716" width="6.5" customWidth="1"/>
    <col min="8717" max="8717" width="7.625" customWidth="1"/>
    <col min="8718" max="8718" width="7.125" customWidth="1"/>
    <col min="8719" max="8719" width="9.125" customWidth="1"/>
    <col min="8720" max="8720" width="7.625" customWidth="1"/>
    <col min="8721" max="8721" width="6.875" customWidth="1"/>
    <col min="8722" max="8722" width="7.625" customWidth="1"/>
    <col min="8723" max="8723" width="8.875" customWidth="1"/>
    <col min="8724" max="8724" width="16" customWidth="1"/>
    <col min="8725" max="8725" width="7.125" customWidth="1"/>
    <col min="8726" max="8726" width="14.125" customWidth="1"/>
    <col min="8727" max="8727" width="6.625" customWidth="1"/>
    <col min="8728" max="8729" width="7.625" customWidth="1"/>
    <col min="8730" max="8730" width="7.875" customWidth="1"/>
    <col min="8731" max="8731" width="9.625" customWidth="1"/>
    <col min="8732" max="8732" width="13.375" customWidth="1"/>
    <col min="8968" max="8968" width="11.125" customWidth="1"/>
    <col min="8969" max="8969" width="8.625" customWidth="1"/>
    <col min="8970" max="8970" width="7" customWidth="1"/>
    <col min="8971" max="8971" width="8.625" customWidth="1"/>
    <col min="8972" max="8972" width="6.5" customWidth="1"/>
    <col min="8973" max="8973" width="7.625" customWidth="1"/>
    <col min="8974" max="8974" width="7.125" customWidth="1"/>
    <col min="8975" max="8975" width="9.125" customWidth="1"/>
    <col min="8976" max="8976" width="7.625" customWidth="1"/>
    <col min="8977" max="8977" width="6.875" customWidth="1"/>
    <col min="8978" max="8978" width="7.625" customWidth="1"/>
    <col min="8979" max="8979" width="8.875" customWidth="1"/>
    <col min="8980" max="8980" width="16" customWidth="1"/>
    <col min="8981" max="8981" width="7.125" customWidth="1"/>
    <col min="8982" max="8982" width="14.125" customWidth="1"/>
    <col min="8983" max="8983" width="6.625" customWidth="1"/>
    <col min="8984" max="8985" width="7.625" customWidth="1"/>
    <col min="8986" max="8986" width="7.875" customWidth="1"/>
    <col min="8987" max="8987" width="9.625" customWidth="1"/>
    <col min="8988" max="8988" width="13.375" customWidth="1"/>
    <col min="9224" max="9224" width="11.125" customWidth="1"/>
    <col min="9225" max="9225" width="8.625" customWidth="1"/>
    <col min="9226" max="9226" width="7" customWidth="1"/>
    <col min="9227" max="9227" width="8.625" customWidth="1"/>
    <col min="9228" max="9228" width="6.5" customWidth="1"/>
    <col min="9229" max="9229" width="7.625" customWidth="1"/>
    <col min="9230" max="9230" width="7.125" customWidth="1"/>
    <col min="9231" max="9231" width="9.125" customWidth="1"/>
    <col min="9232" max="9232" width="7.625" customWidth="1"/>
    <col min="9233" max="9233" width="6.875" customWidth="1"/>
    <col min="9234" max="9234" width="7.625" customWidth="1"/>
    <col min="9235" max="9235" width="8.875" customWidth="1"/>
    <col min="9236" max="9236" width="16" customWidth="1"/>
    <col min="9237" max="9237" width="7.125" customWidth="1"/>
    <col min="9238" max="9238" width="14.125" customWidth="1"/>
    <col min="9239" max="9239" width="6.625" customWidth="1"/>
    <col min="9240" max="9241" width="7.625" customWidth="1"/>
    <col min="9242" max="9242" width="7.875" customWidth="1"/>
    <col min="9243" max="9243" width="9.625" customWidth="1"/>
    <col min="9244" max="9244" width="13.375" customWidth="1"/>
    <col min="9480" max="9480" width="11.125" customWidth="1"/>
    <col min="9481" max="9481" width="8.625" customWidth="1"/>
    <col min="9482" max="9482" width="7" customWidth="1"/>
    <col min="9483" max="9483" width="8.625" customWidth="1"/>
    <col min="9484" max="9484" width="6.5" customWidth="1"/>
    <col min="9485" max="9485" width="7.625" customWidth="1"/>
    <col min="9486" max="9486" width="7.125" customWidth="1"/>
    <col min="9487" max="9487" width="9.125" customWidth="1"/>
    <col min="9488" max="9488" width="7.625" customWidth="1"/>
    <col min="9489" max="9489" width="6.875" customWidth="1"/>
    <col min="9490" max="9490" width="7.625" customWidth="1"/>
    <col min="9491" max="9491" width="8.875" customWidth="1"/>
    <col min="9492" max="9492" width="16" customWidth="1"/>
    <col min="9493" max="9493" width="7.125" customWidth="1"/>
    <col min="9494" max="9494" width="14.125" customWidth="1"/>
    <col min="9495" max="9495" width="6.625" customWidth="1"/>
    <col min="9496" max="9497" width="7.625" customWidth="1"/>
    <col min="9498" max="9498" width="7.875" customWidth="1"/>
    <col min="9499" max="9499" width="9.625" customWidth="1"/>
    <col min="9500" max="9500" width="13.375" customWidth="1"/>
    <col min="9736" max="9736" width="11.125" customWidth="1"/>
    <col min="9737" max="9737" width="8.625" customWidth="1"/>
    <col min="9738" max="9738" width="7" customWidth="1"/>
    <col min="9739" max="9739" width="8.625" customWidth="1"/>
    <col min="9740" max="9740" width="6.5" customWidth="1"/>
    <col min="9741" max="9741" width="7.625" customWidth="1"/>
    <col min="9742" max="9742" width="7.125" customWidth="1"/>
    <col min="9743" max="9743" width="9.125" customWidth="1"/>
    <col min="9744" max="9744" width="7.625" customWidth="1"/>
    <col min="9745" max="9745" width="6.875" customWidth="1"/>
    <col min="9746" max="9746" width="7.625" customWidth="1"/>
    <col min="9747" max="9747" width="8.875" customWidth="1"/>
    <col min="9748" max="9748" width="16" customWidth="1"/>
    <col min="9749" max="9749" width="7.125" customWidth="1"/>
    <col min="9750" max="9750" width="14.125" customWidth="1"/>
    <col min="9751" max="9751" width="6.625" customWidth="1"/>
    <col min="9752" max="9753" width="7.625" customWidth="1"/>
    <col min="9754" max="9754" width="7.875" customWidth="1"/>
    <col min="9755" max="9755" width="9.625" customWidth="1"/>
    <col min="9756" max="9756" width="13.375" customWidth="1"/>
    <col min="9992" max="9992" width="11.125" customWidth="1"/>
    <col min="9993" max="9993" width="8.625" customWidth="1"/>
    <col min="9994" max="9994" width="7" customWidth="1"/>
    <col min="9995" max="9995" width="8.625" customWidth="1"/>
    <col min="9996" max="9996" width="6.5" customWidth="1"/>
    <col min="9997" max="9997" width="7.625" customWidth="1"/>
    <col min="9998" max="9998" width="7.125" customWidth="1"/>
    <col min="9999" max="9999" width="9.125" customWidth="1"/>
    <col min="10000" max="10000" width="7.625" customWidth="1"/>
    <col min="10001" max="10001" width="6.875" customWidth="1"/>
    <col min="10002" max="10002" width="7.625" customWidth="1"/>
    <col min="10003" max="10003" width="8.875" customWidth="1"/>
    <col min="10004" max="10004" width="16" customWidth="1"/>
    <col min="10005" max="10005" width="7.125" customWidth="1"/>
    <col min="10006" max="10006" width="14.125" customWidth="1"/>
    <col min="10007" max="10007" width="6.625" customWidth="1"/>
    <col min="10008" max="10009" width="7.625" customWidth="1"/>
    <col min="10010" max="10010" width="7.875" customWidth="1"/>
    <col min="10011" max="10011" width="9.625" customWidth="1"/>
    <col min="10012" max="10012" width="13.375" customWidth="1"/>
    <col min="10248" max="10248" width="11.125" customWidth="1"/>
    <col min="10249" max="10249" width="8.625" customWidth="1"/>
    <col min="10250" max="10250" width="7" customWidth="1"/>
    <col min="10251" max="10251" width="8.625" customWidth="1"/>
    <col min="10252" max="10252" width="6.5" customWidth="1"/>
    <col min="10253" max="10253" width="7.625" customWidth="1"/>
    <col min="10254" max="10254" width="7.125" customWidth="1"/>
    <col min="10255" max="10255" width="9.125" customWidth="1"/>
    <col min="10256" max="10256" width="7.625" customWidth="1"/>
    <col min="10257" max="10257" width="6.875" customWidth="1"/>
    <col min="10258" max="10258" width="7.625" customWidth="1"/>
    <col min="10259" max="10259" width="8.875" customWidth="1"/>
    <col min="10260" max="10260" width="16" customWidth="1"/>
    <col min="10261" max="10261" width="7.125" customWidth="1"/>
    <col min="10262" max="10262" width="14.125" customWidth="1"/>
    <col min="10263" max="10263" width="6.625" customWidth="1"/>
    <col min="10264" max="10265" width="7.625" customWidth="1"/>
    <col min="10266" max="10266" width="7.875" customWidth="1"/>
    <col min="10267" max="10267" width="9.625" customWidth="1"/>
    <col min="10268" max="10268" width="13.375" customWidth="1"/>
    <col min="10504" max="10504" width="11.125" customWidth="1"/>
    <col min="10505" max="10505" width="8.625" customWidth="1"/>
    <col min="10506" max="10506" width="7" customWidth="1"/>
    <col min="10507" max="10507" width="8.625" customWidth="1"/>
    <col min="10508" max="10508" width="6.5" customWidth="1"/>
    <col min="10509" max="10509" width="7.625" customWidth="1"/>
    <col min="10510" max="10510" width="7.125" customWidth="1"/>
    <col min="10511" max="10511" width="9.125" customWidth="1"/>
    <col min="10512" max="10512" width="7.625" customWidth="1"/>
    <col min="10513" max="10513" width="6.875" customWidth="1"/>
    <col min="10514" max="10514" width="7.625" customWidth="1"/>
    <col min="10515" max="10515" width="8.875" customWidth="1"/>
    <col min="10516" max="10516" width="16" customWidth="1"/>
    <col min="10517" max="10517" width="7.125" customWidth="1"/>
    <col min="10518" max="10518" width="14.125" customWidth="1"/>
    <col min="10519" max="10519" width="6.625" customWidth="1"/>
    <col min="10520" max="10521" width="7.625" customWidth="1"/>
    <col min="10522" max="10522" width="7.875" customWidth="1"/>
    <col min="10523" max="10523" width="9.625" customWidth="1"/>
    <col min="10524" max="10524" width="13.375" customWidth="1"/>
    <col min="10760" max="10760" width="11.125" customWidth="1"/>
    <col min="10761" max="10761" width="8.625" customWidth="1"/>
    <col min="10762" max="10762" width="7" customWidth="1"/>
    <col min="10763" max="10763" width="8.625" customWidth="1"/>
    <col min="10764" max="10764" width="6.5" customWidth="1"/>
    <col min="10765" max="10765" width="7.625" customWidth="1"/>
    <col min="10766" max="10766" width="7.125" customWidth="1"/>
    <col min="10767" max="10767" width="9.125" customWidth="1"/>
    <col min="10768" max="10768" width="7.625" customWidth="1"/>
    <col min="10769" max="10769" width="6.875" customWidth="1"/>
    <col min="10770" max="10770" width="7.625" customWidth="1"/>
    <col min="10771" max="10771" width="8.875" customWidth="1"/>
    <col min="10772" max="10772" width="16" customWidth="1"/>
    <col min="10773" max="10773" width="7.125" customWidth="1"/>
    <col min="10774" max="10774" width="14.125" customWidth="1"/>
    <col min="10775" max="10775" width="6.625" customWidth="1"/>
    <col min="10776" max="10777" width="7.625" customWidth="1"/>
    <col min="10778" max="10778" width="7.875" customWidth="1"/>
    <col min="10779" max="10779" width="9.625" customWidth="1"/>
    <col min="10780" max="10780" width="13.375" customWidth="1"/>
    <col min="11016" max="11016" width="11.125" customWidth="1"/>
    <col min="11017" max="11017" width="8.625" customWidth="1"/>
    <col min="11018" max="11018" width="7" customWidth="1"/>
    <col min="11019" max="11019" width="8.625" customWidth="1"/>
    <col min="11020" max="11020" width="6.5" customWidth="1"/>
    <col min="11021" max="11021" width="7.625" customWidth="1"/>
    <col min="11022" max="11022" width="7.125" customWidth="1"/>
    <col min="11023" max="11023" width="9.125" customWidth="1"/>
    <col min="11024" max="11024" width="7.625" customWidth="1"/>
    <col min="11025" max="11025" width="6.875" customWidth="1"/>
    <col min="11026" max="11026" width="7.625" customWidth="1"/>
    <col min="11027" max="11027" width="8.875" customWidth="1"/>
    <col min="11028" max="11028" width="16" customWidth="1"/>
    <col min="11029" max="11029" width="7.125" customWidth="1"/>
    <col min="11030" max="11030" width="14.125" customWidth="1"/>
    <col min="11031" max="11031" width="6.625" customWidth="1"/>
    <col min="11032" max="11033" width="7.625" customWidth="1"/>
    <col min="11034" max="11034" width="7.875" customWidth="1"/>
    <col min="11035" max="11035" width="9.625" customWidth="1"/>
    <col min="11036" max="11036" width="13.375" customWidth="1"/>
    <col min="11272" max="11272" width="11.125" customWidth="1"/>
    <col min="11273" max="11273" width="8.625" customWidth="1"/>
    <col min="11274" max="11274" width="7" customWidth="1"/>
    <col min="11275" max="11275" width="8.625" customWidth="1"/>
    <col min="11276" max="11276" width="6.5" customWidth="1"/>
    <col min="11277" max="11277" width="7.625" customWidth="1"/>
    <col min="11278" max="11278" width="7.125" customWidth="1"/>
    <col min="11279" max="11279" width="9.125" customWidth="1"/>
    <col min="11280" max="11280" width="7.625" customWidth="1"/>
    <col min="11281" max="11281" width="6.875" customWidth="1"/>
    <col min="11282" max="11282" width="7.625" customWidth="1"/>
    <col min="11283" max="11283" width="8.875" customWidth="1"/>
    <col min="11284" max="11284" width="16" customWidth="1"/>
    <col min="11285" max="11285" width="7.125" customWidth="1"/>
    <col min="11286" max="11286" width="14.125" customWidth="1"/>
    <col min="11287" max="11287" width="6.625" customWidth="1"/>
    <col min="11288" max="11289" width="7.625" customWidth="1"/>
    <col min="11290" max="11290" width="7.875" customWidth="1"/>
    <col min="11291" max="11291" width="9.625" customWidth="1"/>
    <col min="11292" max="11292" width="13.375" customWidth="1"/>
    <col min="11528" max="11528" width="11.125" customWidth="1"/>
    <col min="11529" max="11529" width="8.625" customWidth="1"/>
    <col min="11530" max="11530" width="7" customWidth="1"/>
    <col min="11531" max="11531" width="8.625" customWidth="1"/>
    <col min="11532" max="11532" width="6.5" customWidth="1"/>
    <col min="11533" max="11533" width="7.625" customWidth="1"/>
    <col min="11534" max="11534" width="7.125" customWidth="1"/>
    <col min="11535" max="11535" width="9.125" customWidth="1"/>
    <col min="11536" max="11536" width="7.625" customWidth="1"/>
    <col min="11537" max="11537" width="6.875" customWidth="1"/>
    <col min="11538" max="11538" width="7.625" customWidth="1"/>
    <col min="11539" max="11539" width="8.875" customWidth="1"/>
    <col min="11540" max="11540" width="16" customWidth="1"/>
    <col min="11541" max="11541" width="7.125" customWidth="1"/>
    <col min="11542" max="11542" width="14.125" customWidth="1"/>
    <col min="11543" max="11543" width="6.625" customWidth="1"/>
    <col min="11544" max="11545" width="7.625" customWidth="1"/>
    <col min="11546" max="11546" width="7.875" customWidth="1"/>
    <col min="11547" max="11547" width="9.625" customWidth="1"/>
    <col min="11548" max="11548" width="13.375" customWidth="1"/>
    <col min="11784" max="11784" width="11.125" customWidth="1"/>
    <col min="11785" max="11785" width="8.625" customWidth="1"/>
    <col min="11786" max="11786" width="7" customWidth="1"/>
    <col min="11787" max="11787" width="8.625" customWidth="1"/>
    <col min="11788" max="11788" width="6.5" customWidth="1"/>
    <col min="11789" max="11789" width="7.625" customWidth="1"/>
    <col min="11790" max="11790" width="7.125" customWidth="1"/>
    <col min="11791" max="11791" width="9.125" customWidth="1"/>
    <col min="11792" max="11792" width="7.625" customWidth="1"/>
    <col min="11793" max="11793" width="6.875" customWidth="1"/>
    <col min="11794" max="11794" width="7.625" customWidth="1"/>
    <col min="11795" max="11795" width="8.875" customWidth="1"/>
    <col min="11796" max="11796" width="16" customWidth="1"/>
    <col min="11797" max="11797" width="7.125" customWidth="1"/>
    <col min="11798" max="11798" width="14.125" customWidth="1"/>
    <col min="11799" max="11799" width="6.625" customWidth="1"/>
    <col min="11800" max="11801" width="7.625" customWidth="1"/>
    <col min="11802" max="11802" width="7.875" customWidth="1"/>
    <col min="11803" max="11803" width="9.625" customWidth="1"/>
    <col min="11804" max="11804" width="13.375" customWidth="1"/>
    <col min="12040" max="12040" width="11.125" customWidth="1"/>
    <col min="12041" max="12041" width="8.625" customWidth="1"/>
    <col min="12042" max="12042" width="7" customWidth="1"/>
    <col min="12043" max="12043" width="8.625" customWidth="1"/>
    <col min="12044" max="12044" width="6.5" customWidth="1"/>
    <col min="12045" max="12045" width="7.625" customWidth="1"/>
    <col min="12046" max="12046" width="7.125" customWidth="1"/>
    <col min="12047" max="12047" width="9.125" customWidth="1"/>
    <col min="12048" max="12048" width="7.625" customWidth="1"/>
    <col min="12049" max="12049" width="6.875" customWidth="1"/>
    <col min="12050" max="12050" width="7.625" customWidth="1"/>
    <col min="12051" max="12051" width="8.875" customWidth="1"/>
    <col min="12052" max="12052" width="16" customWidth="1"/>
    <col min="12053" max="12053" width="7.125" customWidth="1"/>
    <col min="12054" max="12054" width="14.125" customWidth="1"/>
    <col min="12055" max="12055" width="6.625" customWidth="1"/>
    <col min="12056" max="12057" width="7.625" customWidth="1"/>
    <col min="12058" max="12058" width="7.875" customWidth="1"/>
    <col min="12059" max="12059" width="9.625" customWidth="1"/>
    <col min="12060" max="12060" width="13.375" customWidth="1"/>
    <col min="12296" max="12296" width="11.125" customWidth="1"/>
    <col min="12297" max="12297" width="8.625" customWidth="1"/>
    <col min="12298" max="12298" width="7" customWidth="1"/>
    <col min="12299" max="12299" width="8.625" customWidth="1"/>
    <col min="12300" max="12300" width="6.5" customWidth="1"/>
    <col min="12301" max="12301" width="7.625" customWidth="1"/>
    <col min="12302" max="12302" width="7.125" customWidth="1"/>
    <col min="12303" max="12303" width="9.125" customWidth="1"/>
    <col min="12304" max="12304" width="7.625" customWidth="1"/>
    <col min="12305" max="12305" width="6.875" customWidth="1"/>
    <col min="12306" max="12306" width="7.625" customWidth="1"/>
    <col min="12307" max="12307" width="8.875" customWidth="1"/>
    <col min="12308" max="12308" width="16" customWidth="1"/>
    <col min="12309" max="12309" width="7.125" customWidth="1"/>
    <col min="12310" max="12310" width="14.125" customWidth="1"/>
    <col min="12311" max="12311" width="6.625" customWidth="1"/>
    <col min="12312" max="12313" width="7.625" customWidth="1"/>
    <col min="12314" max="12314" width="7.875" customWidth="1"/>
    <col min="12315" max="12315" width="9.625" customWidth="1"/>
    <col min="12316" max="12316" width="13.375" customWidth="1"/>
    <col min="12552" max="12552" width="11.125" customWidth="1"/>
    <col min="12553" max="12553" width="8.625" customWidth="1"/>
    <col min="12554" max="12554" width="7" customWidth="1"/>
    <col min="12555" max="12555" width="8.625" customWidth="1"/>
    <col min="12556" max="12556" width="6.5" customWidth="1"/>
    <col min="12557" max="12557" width="7.625" customWidth="1"/>
    <col min="12558" max="12558" width="7.125" customWidth="1"/>
    <col min="12559" max="12559" width="9.125" customWidth="1"/>
    <col min="12560" max="12560" width="7.625" customWidth="1"/>
    <col min="12561" max="12561" width="6.875" customWidth="1"/>
    <col min="12562" max="12562" width="7.625" customWidth="1"/>
    <col min="12563" max="12563" width="8.875" customWidth="1"/>
    <col min="12564" max="12564" width="16" customWidth="1"/>
    <col min="12565" max="12565" width="7.125" customWidth="1"/>
    <col min="12566" max="12566" width="14.125" customWidth="1"/>
    <col min="12567" max="12567" width="6.625" customWidth="1"/>
    <col min="12568" max="12569" width="7.625" customWidth="1"/>
    <col min="12570" max="12570" width="7.875" customWidth="1"/>
    <col min="12571" max="12571" width="9.625" customWidth="1"/>
    <col min="12572" max="12572" width="13.375" customWidth="1"/>
    <col min="12808" max="12808" width="11.125" customWidth="1"/>
    <col min="12809" max="12809" width="8.625" customWidth="1"/>
    <col min="12810" max="12810" width="7" customWidth="1"/>
    <col min="12811" max="12811" width="8.625" customWidth="1"/>
    <col min="12812" max="12812" width="6.5" customWidth="1"/>
    <col min="12813" max="12813" width="7.625" customWidth="1"/>
    <col min="12814" max="12814" width="7.125" customWidth="1"/>
    <col min="12815" max="12815" width="9.125" customWidth="1"/>
    <col min="12816" max="12816" width="7.625" customWidth="1"/>
    <col min="12817" max="12817" width="6.875" customWidth="1"/>
    <col min="12818" max="12818" width="7.625" customWidth="1"/>
    <col min="12819" max="12819" width="8.875" customWidth="1"/>
    <col min="12820" max="12820" width="16" customWidth="1"/>
    <col min="12821" max="12821" width="7.125" customWidth="1"/>
    <col min="12822" max="12822" width="14.125" customWidth="1"/>
    <col min="12823" max="12823" width="6.625" customWidth="1"/>
    <col min="12824" max="12825" width="7.625" customWidth="1"/>
    <col min="12826" max="12826" width="7.875" customWidth="1"/>
    <col min="12827" max="12827" width="9.625" customWidth="1"/>
    <col min="12828" max="12828" width="13.375" customWidth="1"/>
    <col min="13064" max="13064" width="11.125" customWidth="1"/>
    <col min="13065" max="13065" width="8.625" customWidth="1"/>
    <col min="13066" max="13066" width="7" customWidth="1"/>
    <col min="13067" max="13067" width="8.625" customWidth="1"/>
    <col min="13068" max="13068" width="6.5" customWidth="1"/>
    <col min="13069" max="13069" width="7.625" customWidth="1"/>
    <col min="13070" max="13070" width="7.125" customWidth="1"/>
    <col min="13071" max="13071" width="9.125" customWidth="1"/>
    <col min="13072" max="13072" width="7.625" customWidth="1"/>
    <col min="13073" max="13073" width="6.875" customWidth="1"/>
    <col min="13074" max="13074" width="7.625" customWidth="1"/>
    <col min="13075" max="13075" width="8.875" customWidth="1"/>
    <col min="13076" max="13076" width="16" customWidth="1"/>
    <col min="13077" max="13077" width="7.125" customWidth="1"/>
    <col min="13078" max="13078" width="14.125" customWidth="1"/>
    <col min="13079" max="13079" width="6.625" customWidth="1"/>
    <col min="13080" max="13081" width="7.625" customWidth="1"/>
    <col min="13082" max="13082" width="7.875" customWidth="1"/>
    <col min="13083" max="13083" width="9.625" customWidth="1"/>
    <col min="13084" max="13084" width="13.375" customWidth="1"/>
    <col min="13320" max="13320" width="11.125" customWidth="1"/>
    <col min="13321" max="13321" width="8.625" customWidth="1"/>
    <col min="13322" max="13322" width="7" customWidth="1"/>
    <col min="13323" max="13323" width="8.625" customWidth="1"/>
    <col min="13324" max="13324" width="6.5" customWidth="1"/>
    <col min="13325" max="13325" width="7.625" customWidth="1"/>
    <col min="13326" max="13326" width="7.125" customWidth="1"/>
    <col min="13327" max="13327" width="9.125" customWidth="1"/>
    <col min="13328" max="13328" width="7.625" customWidth="1"/>
    <col min="13329" max="13329" width="6.875" customWidth="1"/>
    <col min="13330" max="13330" width="7.625" customWidth="1"/>
    <col min="13331" max="13331" width="8.875" customWidth="1"/>
    <col min="13332" max="13332" width="16" customWidth="1"/>
    <col min="13333" max="13333" width="7.125" customWidth="1"/>
    <col min="13334" max="13334" width="14.125" customWidth="1"/>
    <col min="13335" max="13335" width="6.625" customWidth="1"/>
    <col min="13336" max="13337" width="7.625" customWidth="1"/>
    <col min="13338" max="13338" width="7.875" customWidth="1"/>
    <col min="13339" max="13339" width="9.625" customWidth="1"/>
    <col min="13340" max="13340" width="13.375" customWidth="1"/>
    <col min="13576" max="13576" width="11.125" customWidth="1"/>
    <col min="13577" max="13577" width="8.625" customWidth="1"/>
    <col min="13578" max="13578" width="7" customWidth="1"/>
    <col min="13579" max="13579" width="8.625" customWidth="1"/>
    <col min="13580" max="13580" width="6.5" customWidth="1"/>
    <col min="13581" max="13581" width="7.625" customWidth="1"/>
    <col min="13582" max="13582" width="7.125" customWidth="1"/>
    <col min="13583" max="13583" width="9.125" customWidth="1"/>
    <col min="13584" max="13584" width="7.625" customWidth="1"/>
    <col min="13585" max="13585" width="6.875" customWidth="1"/>
    <col min="13586" max="13586" width="7.625" customWidth="1"/>
    <col min="13587" max="13587" width="8.875" customWidth="1"/>
    <col min="13588" max="13588" width="16" customWidth="1"/>
    <col min="13589" max="13589" width="7.125" customWidth="1"/>
    <col min="13590" max="13590" width="14.125" customWidth="1"/>
    <col min="13591" max="13591" width="6.625" customWidth="1"/>
    <col min="13592" max="13593" width="7.625" customWidth="1"/>
    <col min="13594" max="13594" width="7.875" customWidth="1"/>
    <col min="13595" max="13595" width="9.625" customWidth="1"/>
    <col min="13596" max="13596" width="13.375" customWidth="1"/>
    <col min="13832" max="13832" width="11.125" customWidth="1"/>
    <col min="13833" max="13833" width="8.625" customWidth="1"/>
    <col min="13834" max="13834" width="7" customWidth="1"/>
    <col min="13835" max="13835" width="8.625" customWidth="1"/>
    <col min="13836" max="13836" width="6.5" customWidth="1"/>
    <col min="13837" max="13837" width="7.625" customWidth="1"/>
    <col min="13838" max="13838" width="7.125" customWidth="1"/>
    <col min="13839" max="13839" width="9.125" customWidth="1"/>
    <col min="13840" max="13840" width="7.625" customWidth="1"/>
    <col min="13841" max="13841" width="6.875" customWidth="1"/>
    <col min="13842" max="13842" width="7.625" customWidth="1"/>
    <col min="13843" max="13843" width="8.875" customWidth="1"/>
    <col min="13844" max="13844" width="16" customWidth="1"/>
    <col min="13845" max="13845" width="7.125" customWidth="1"/>
    <col min="13846" max="13846" width="14.125" customWidth="1"/>
    <col min="13847" max="13847" width="6.625" customWidth="1"/>
    <col min="13848" max="13849" width="7.625" customWidth="1"/>
    <col min="13850" max="13850" width="7.875" customWidth="1"/>
    <col min="13851" max="13851" width="9.625" customWidth="1"/>
    <col min="13852" max="13852" width="13.375" customWidth="1"/>
    <col min="14088" max="14088" width="11.125" customWidth="1"/>
    <col min="14089" max="14089" width="8.625" customWidth="1"/>
    <col min="14090" max="14090" width="7" customWidth="1"/>
    <col min="14091" max="14091" width="8.625" customWidth="1"/>
    <col min="14092" max="14092" width="6.5" customWidth="1"/>
    <col min="14093" max="14093" width="7.625" customWidth="1"/>
    <col min="14094" max="14094" width="7.125" customWidth="1"/>
    <col min="14095" max="14095" width="9.125" customWidth="1"/>
    <col min="14096" max="14096" width="7.625" customWidth="1"/>
    <col min="14097" max="14097" width="6.875" customWidth="1"/>
    <col min="14098" max="14098" width="7.625" customWidth="1"/>
    <col min="14099" max="14099" width="8.875" customWidth="1"/>
    <col min="14100" max="14100" width="16" customWidth="1"/>
    <col min="14101" max="14101" width="7.125" customWidth="1"/>
    <col min="14102" max="14102" width="14.125" customWidth="1"/>
    <col min="14103" max="14103" width="6.625" customWidth="1"/>
    <col min="14104" max="14105" width="7.625" customWidth="1"/>
    <col min="14106" max="14106" width="7.875" customWidth="1"/>
    <col min="14107" max="14107" width="9.625" customWidth="1"/>
    <col min="14108" max="14108" width="13.375" customWidth="1"/>
    <col min="14344" max="14344" width="11.125" customWidth="1"/>
    <col min="14345" max="14345" width="8.625" customWidth="1"/>
    <col min="14346" max="14346" width="7" customWidth="1"/>
    <col min="14347" max="14347" width="8.625" customWidth="1"/>
    <col min="14348" max="14348" width="6.5" customWidth="1"/>
    <col min="14349" max="14349" width="7.625" customWidth="1"/>
    <col min="14350" max="14350" width="7.125" customWidth="1"/>
    <col min="14351" max="14351" width="9.125" customWidth="1"/>
    <col min="14352" max="14352" width="7.625" customWidth="1"/>
    <col min="14353" max="14353" width="6.875" customWidth="1"/>
    <col min="14354" max="14354" width="7.625" customWidth="1"/>
    <col min="14355" max="14355" width="8.875" customWidth="1"/>
    <col min="14356" max="14356" width="16" customWidth="1"/>
    <col min="14357" max="14357" width="7.125" customWidth="1"/>
    <col min="14358" max="14358" width="14.125" customWidth="1"/>
    <col min="14359" max="14359" width="6.625" customWidth="1"/>
    <col min="14360" max="14361" width="7.625" customWidth="1"/>
    <col min="14362" max="14362" width="7.875" customWidth="1"/>
    <col min="14363" max="14363" width="9.625" customWidth="1"/>
    <col min="14364" max="14364" width="13.375" customWidth="1"/>
    <col min="14600" max="14600" width="11.125" customWidth="1"/>
    <col min="14601" max="14601" width="8.625" customWidth="1"/>
    <col min="14602" max="14602" width="7" customWidth="1"/>
    <col min="14603" max="14603" width="8.625" customWidth="1"/>
    <col min="14604" max="14604" width="6.5" customWidth="1"/>
    <col min="14605" max="14605" width="7.625" customWidth="1"/>
    <col min="14606" max="14606" width="7.125" customWidth="1"/>
    <col min="14607" max="14607" width="9.125" customWidth="1"/>
    <col min="14608" max="14608" width="7.625" customWidth="1"/>
    <col min="14609" max="14609" width="6.875" customWidth="1"/>
    <col min="14610" max="14610" width="7.625" customWidth="1"/>
    <col min="14611" max="14611" width="8.875" customWidth="1"/>
    <col min="14612" max="14612" width="16" customWidth="1"/>
    <col min="14613" max="14613" width="7.125" customWidth="1"/>
    <col min="14614" max="14614" width="14.125" customWidth="1"/>
    <col min="14615" max="14615" width="6.625" customWidth="1"/>
    <col min="14616" max="14617" width="7.625" customWidth="1"/>
    <col min="14618" max="14618" width="7.875" customWidth="1"/>
    <col min="14619" max="14619" width="9.625" customWidth="1"/>
    <col min="14620" max="14620" width="13.375" customWidth="1"/>
    <col min="14856" max="14856" width="11.125" customWidth="1"/>
    <col min="14857" max="14857" width="8.625" customWidth="1"/>
    <col min="14858" max="14858" width="7" customWidth="1"/>
    <col min="14859" max="14859" width="8.625" customWidth="1"/>
    <col min="14860" max="14860" width="6.5" customWidth="1"/>
    <col min="14861" max="14861" width="7.625" customWidth="1"/>
    <col min="14862" max="14862" width="7.125" customWidth="1"/>
    <col min="14863" max="14863" width="9.125" customWidth="1"/>
    <col min="14864" max="14864" width="7.625" customWidth="1"/>
    <col min="14865" max="14865" width="6.875" customWidth="1"/>
    <col min="14866" max="14866" width="7.625" customWidth="1"/>
    <col min="14867" max="14867" width="8.875" customWidth="1"/>
    <col min="14868" max="14868" width="16" customWidth="1"/>
    <col min="14869" max="14869" width="7.125" customWidth="1"/>
    <col min="14870" max="14870" width="14.125" customWidth="1"/>
    <col min="14871" max="14871" width="6.625" customWidth="1"/>
    <col min="14872" max="14873" width="7.625" customWidth="1"/>
    <col min="14874" max="14874" width="7.875" customWidth="1"/>
    <col min="14875" max="14875" width="9.625" customWidth="1"/>
    <col min="14876" max="14876" width="13.375" customWidth="1"/>
    <col min="15112" max="15112" width="11.125" customWidth="1"/>
    <col min="15113" max="15113" width="8.625" customWidth="1"/>
    <col min="15114" max="15114" width="7" customWidth="1"/>
    <col min="15115" max="15115" width="8.625" customWidth="1"/>
    <col min="15116" max="15116" width="6.5" customWidth="1"/>
    <col min="15117" max="15117" width="7.625" customWidth="1"/>
    <col min="15118" max="15118" width="7.125" customWidth="1"/>
    <col min="15119" max="15119" width="9.125" customWidth="1"/>
    <col min="15120" max="15120" width="7.625" customWidth="1"/>
    <col min="15121" max="15121" width="6.875" customWidth="1"/>
    <col min="15122" max="15122" width="7.625" customWidth="1"/>
    <col min="15123" max="15123" width="8.875" customWidth="1"/>
    <col min="15124" max="15124" width="16" customWidth="1"/>
    <col min="15125" max="15125" width="7.125" customWidth="1"/>
    <col min="15126" max="15126" width="14.125" customWidth="1"/>
    <col min="15127" max="15127" width="6.625" customWidth="1"/>
    <col min="15128" max="15129" width="7.625" customWidth="1"/>
    <col min="15130" max="15130" width="7.875" customWidth="1"/>
    <col min="15131" max="15131" width="9.625" customWidth="1"/>
    <col min="15132" max="15132" width="13.375" customWidth="1"/>
    <col min="15368" max="15368" width="11.125" customWidth="1"/>
    <col min="15369" max="15369" width="8.625" customWidth="1"/>
    <col min="15370" max="15370" width="7" customWidth="1"/>
    <col min="15371" max="15371" width="8.625" customWidth="1"/>
    <col min="15372" max="15372" width="6.5" customWidth="1"/>
    <col min="15373" max="15373" width="7.625" customWidth="1"/>
    <col min="15374" max="15374" width="7.125" customWidth="1"/>
    <col min="15375" max="15375" width="9.125" customWidth="1"/>
    <col min="15376" max="15376" width="7.625" customWidth="1"/>
    <col min="15377" max="15377" width="6.875" customWidth="1"/>
    <col min="15378" max="15378" width="7.625" customWidth="1"/>
    <col min="15379" max="15379" width="8.875" customWidth="1"/>
    <col min="15380" max="15380" width="16" customWidth="1"/>
    <col min="15381" max="15381" width="7.125" customWidth="1"/>
    <col min="15382" max="15382" width="14.125" customWidth="1"/>
    <col min="15383" max="15383" width="6.625" customWidth="1"/>
    <col min="15384" max="15385" width="7.625" customWidth="1"/>
    <col min="15386" max="15386" width="7.875" customWidth="1"/>
    <col min="15387" max="15387" width="9.625" customWidth="1"/>
    <col min="15388" max="15388" width="13.375" customWidth="1"/>
    <col min="15624" max="15624" width="11.125" customWidth="1"/>
    <col min="15625" max="15625" width="8.625" customWidth="1"/>
    <col min="15626" max="15626" width="7" customWidth="1"/>
    <col min="15627" max="15627" width="8.625" customWidth="1"/>
    <col min="15628" max="15628" width="6.5" customWidth="1"/>
    <col min="15629" max="15629" width="7.625" customWidth="1"/>
    <col min="15630" max="15630" width="7.125" customWidth="1"/>
    <col min="15631" max="15631" width="9.125" customWidth="1"/>
    <col min="15632" max="15632" width="7.625" customWidth="1"/>
    <col min="15633" max="15633" width="6.875" customWidth="1"/>
    <col min="15634" max="15634" width="7.625" customWidth="1"/>
    <col min="15635" max="15635" width="8.875" customWidth="1"/>
    <col min="15636" max="15636" width="16" customWidth="1"/>
    <col min="15637" max="15637" width="7.125" customWidth="1"/>
    <col min="15638" max="15638" width="14.125" customWidth="1"/>
    <col min="15639" max="15639" width="6.625" customWidth="1"/>
    <col min="15640" max="15641" width="7.625" customWidth="1"/>
    <col min="15642" max="15642" width="7.875" customWidth="1"/>
    <col min="15643" max="15643" width="9.625" customWidth="1"/>
    <col min="15644" max="15644" width="13.375" customWidth="1"/>
    <col min="15880" max="15880" width="11.125" customWidth="1"/>
    <col min="15881" max="15881" width="8.625" customWidth="1"/>
    <col min="15882" max="15882" width="7" customWidth="1"/>
    <col min="15883" max="15883" width="8.625" customWidth="1"/>
    <col min="15884" max="15884" width="6.5" customWidth="1"/>
    <col min="15885" max="15885" width="7.625" customWidth="1"/>
    <col min="15886" max="15886" width="7.125" customWidth="1"/>
    <col min="15887" max="15887" width="9.125" customWidth="1"/>
    <col min="15888" max="15888" width="7.625" customWidth="1"/>
    <col min="15889" max="15889" width="6.875" customWidth="1"/>
    <col min="15890" max="15890" width="7.625" customWidth="1"/>
    <col min="15891" max="15891" width="8.875" customWidth="1"/>
    <col min="15892" max="15892" width="16" customWidth="1"/>
    <col min="15893" max="15893" width="7.125" customWidth="1"/>
    <col min="15894" max="15894" width="14.125" customWidth="1"/>
    <col min="15895" max="15895" width="6.625" customWidth="1"/>
    <col min="15896" max="15897" width="7.625" customWidth="1"/>
    <col min="15898" max="15898" width="7.875" customWidth="1"/>
    <col min="15899" max="15899" width="9.625" customWidth="1"/>
    <col min="15900" max="15900" width="13.375" customWidth="1"/>
    <col min="16136" max="16136" width="11.125" customWidth="1"/>
    <col min="16137" max="16137" width="8.625" customWidth="1"/>
    <col min="16138" max="16138" width="7" customWidth="1"/>
    <col min="16139" max="16139" width="8.625" customWidth="1"/>
    <col min="16140" max="16140" width="6.5" customWidth="1"/>
    <col min="16141" max="16141" width="7.625" customWidth="1"/>
    <col min="16142" max="16142" width="7.125" customWidth="1"/>
    <col min="16143" max="16143" width="9.125" customWidth="1"/>
    <col min="16144" max="16144" width="7.625" customWidth="1"/>
    <col min="16145" max="16145" width="6.875" customWidth="1"/>
    <col min="16146" max="16146" width="7.625" customWidth="1"/>
    <col min="16147" max="16147" width="8.875" customWidth="1"/>
    <col min="16148" max="16148" width="16" customWidth="1"/>
    <col min="16149" max="16149" width="7.125" customWidth="1"/>
    <col min="16150" max="16150" width="14.125" customWidth="1"/>
    <col min="16151" max="16151" width="6.625" customWidth="1"/>
    <col min="16152" max="16153" width="7.625" customWidth="1"/>
    <col min="16154" max="16154" width="7.875" customWidth="1"/>
    <col min="16155" max="16155" width="9.625" customWidth="1"/>
    <col min="16156" max="16156" width="13.375" customWidth="1"/>
  </cols>
  <sheetData>
    <row r="1" spans="1:27" ht="19.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862" t="s">
        <v>65</v>
      </c>
      <c r="M1" s="862"/>
      <c r="N1" s="862"/>
      <c r="O1" s="862"/>
      <c r="P1" s="862"/>
      <c r="Q1" s="862"/>
      <c r="R1" s="6"/>
      <c r="S1" s="5"/>
      <c r="T1" s="5"/>
      <c r="U1" s="5"/>
      <c r="V1" s="6"/>
      <c r="W1" s="5"/>
      <c r="X1" s="4"/>
      <c r="Y1" s="4"/>
      <c r="Z1" s="4"/>
      <c r="AA1" s="4"/>
    </row>
    <row r="2" spans="1:27" s="11" customFormat="1" ht="21">
      <c r="A2" s="1" t="s">
        <v>66</v>
      </c>
      <c r="B2" s="53" t="s">
        <v>67</v>
      </c>
      <c r="C2" s="54"/>
      <c r="D2" s="54"/>
      <c r="E2" s="54"/>
      <c r="F2" s="54"/>
      <c r="G2" s="54"/>
      <c r="H2" s="56"/>
      <c r="I2" s="55"/>
      <c r="J2" s="56"/>
      <c r="K2" s="56"/>
      <c r="L2" s="56"/>
      <c r="M2" s="56"/>
      <c r="N2" s="56"/>
      <c r="O2" s="56"/>
      <c r="P2" s="56"/>
      <c r="Q2" s="57"/>
      <c r="R2" s="57"/>
      <c r="S2" s="56"/>
      <c r="T2" s="56"/>
      <c r="U2" s="56"/>
      <c r="V2" s="9"/>
      <c r="W2" s="8"/>
      <c r="X2" s="7"/>
      <c r="Y2" s="7"/>
      <c r="Z2" s="7"/>
      <c r="AA2" s="10" t="s">
        <v>68</v>
      </c>
    </row>
    <row r="3" spans="1:27" s="19" customFormat="1" ht="20.25" thickBot="1">
      <c r="A3" s="58" t="s">
        <v>129</v>
      </c>
      <c r="B3" s="159" t="s">
        <v>131</v>
      </c>
      <c r="C3" s="2" t="s">
        <v>130</v>
      </c>
      <c r="D3" s="2"/>
      <c r="E3" s="2"/>
      <c r="F3" s="2"/>
      <c r="G3" s="2"/>
      <c r="H3" s="51"/>
      <c r="I3" s="51"/>
      <c r="J3" s="51"/>
      <c r="K3" s="51"/>
      <c r="L3" s="51"/>
      <c r="M3" s="51"/>
      <c r="N3" s="51"/>
      <c r="O3" s="51"/>
      <c r="P3" s="51"/>
      <c r="Q3" s="50" t="s">
        <v>71</v>
      </c>
      <c r="R3" s="50"/>
      <c r="S3" s="51"/>
      <c r="T3" s="51"/>
      <c r="V3" s="3"/>
    </row>
    <row r="4" spans="1:27" s="14" customFormat="1" ht="17.25" thickBot="1">
      <c r="A4" s="863" t="s">
        <v>77</v>
      </c>
      <c r="B4" s="865" t="s">
        <v>78</v>
      </c>
      <c r="C4" s="867" t="s">
        <v>72</v>
      </c>
      <c r="D4" s="868"/>
      <c r="E4" s="868"/>
      <c r="F4" s="868"/>
      <c r="G4" s="868"/>
      <c r="H4" s="869" t="s">
        <v>73</v>
      </c>
      <c r="I4" s="868"/>
      <c r="J4" s="868"/>
      <c r="K4" s="868"/>
      <c r="L4" s="868"/>
      <c r="M4" s="868"/>
      <c r="N4" s="869" t="s">
        <v>74</v>
      </c>
      <c r="O4" s="868"/>
      <c r="P4" s="868"/>
      <c r="Q4" s="868"/>
      <c r="R4" s="868"/>
      <c r="S4" s="868"/>
      <c r="T4" s="868"/>
      <c r="U4" s="52" t="s">
        <v>75</v>
      </c>
      <c r="V4" s="13"/>
    </row>
    <row r="5" spans="1:27" s="19" customFormat="1" ht="33.75" thickBot="1">
      <c r="A5" s="864"/>
      <c r="B5" s="866"/>
      <c r="C5" s="90" t="s">
        <v>80</v>
      </c>
      <c r="D5" s="90" t="s">
        <v>79</v>
      </c>
      <c r="E5" s="91" t="s">
        <v>133</v>
      </c>
      <c r="F5" s="91" t="s">
        <v>132</v>
      </c>
      <c r="G5" s="91" t="s">
        <v>134</v>
      </c>
      <c r="H5" s="92" t="s">
        <v>80</v>
      </c>
      <c r="I5" s="91" t="s">
        <v>81</v>
      </c>
      <c r="J5" s="90" t="s">
        <v>79</v>
      </c>
      <c r="K5" s="91" t="s">
        <v>133</v>
      </c>
      <c r="L5" s="91" t="s">
        <v>132</v>
      </c>
      <c r="M5" s="91" t="s">
        <v>134</v>
      </c>
      <c r="N5" s="90" t="s">
        <v>80</v>
      </c>
      <c r="O5" s="90" t="s">
        <v>79</v>
      </c>
      <c r="P5" s="91" t="s">
        <v>133</v>
      </c>
      <c r="Q5" s="91" t="s">
        <v>132</v>
      </c>
      <c r="R5" s="91" t="s">
        <v>134</v>
      </c>
      <c r="S5" s="93" t="s">
        <v>76</v>
      </c>
      <c r="T5" s="90" t="s">
        <v>82</v>
      </c>
      <c r="U5" s="166"/>
      <c r="V5" s="15"/>
      <c r="W5" s="16"/>
      <c r="X5" s="16"/>
      <c r="Y5" s="16"/>
    </row>
    <row r="6" spans="1:27" s="19" customFormat="1">
      <c r="A6" s="96" t="str">
        <f>作業表!A5</f>
        <v>國民小學教育</v>
      </c>
      <c r="B6" s="160" t="str">
        <f>作業表!C5</f>
        <v>正式教師</v>
      </c>
      <c r="C6" s="145">
        <v>48200</v>
      </c>
      <c r="D6" s="18">
        <v>2892</v>
      </c>
      <c r="E6" s="18"/>
      <c r="F6" s="59"/>
      <c r="G6" s="78">
        <f>E6-F6</f>
        <v>0</v>
      </c>
      <c r="H6" s="117">
        <v>48200</v>
      </c>
      <c r="I6" s="94">
        <v>0</v>
      </c>
      <c r="J6" s="59">
        <v>2362</v>
      </c>
      <c r="K6" s="59"/>
      <c r="L6" s="59">
        <v>748</v>
      </c>
      <c r="M6" s="78">
        <f>K6-L6</f>
        <v>-748</v>
      </c>
      <c r="N6" s="133">
        <v>45800</v>
      </c>
      <c r="O6" s="68">
        <v>3737</v>
      </c>
      <c r="P6" s="67"/>
      <c r="Q6" s="80">
        <v>1054</v>
      </c>
      <c r="R6" s="59">
        <f>P6-Q6</f>
        <v>-1054</v>
      </c>
      <c r="S6" s="95"/>
      <c r="T6" s="134" t="s">
        <v>83</v>
      </c>
      <c r="U6" s="85">
        <f>作業表!R5</f>
        <v>0</v>
      </c>
      <c r="V6" s="15"/>
      <c r="W6" s="16"/>
      <c r="X6" s="16"/>
      <c r="Y6" s="16"/>
    </row>
    <row r="7" spans="1:27" s="19" customFormat="1">
      <c r="A7" s="96" t="e">
        <f>作業表!#REF!</f>
        <v>#REF!</v>
      </c>
      <c r="B7" s="160" t="e">
        <f>作業表!#REF!</f>
        <v>#REF!</v>
      </c>
      <c r="C7" s="39">
        <v>43900</v>
      </c>
      <c r="D7" s="38">
        <v>2634</v>
      </c>
      <c r="E7" s="38"/>
      <c r="F7" s="97"/>
      <c r="G7" s="61">
        <f>E7-F7</f>
        <v>0</v>
      </c>
      <c r="H7" s="118">
        <v>43900</v>
      </c>
      <c r="I7" s="98">
        <v>0</v>
      </c>
      <c r="J7" s="97">
        <v>2152</v>
      </c>
      <c r="K7" s="97"/>
      <c r="L7" s="97">
        <v>681</v>
      </c>
      <c r="M7" s="61">
        <f>K7-L7</f>
        <v>-681</v>
      </c>
      <c r="N7" s="135">
        <v>43900</v>
      </c>
      <c r="O7" s="83">
        <v>3582</v>
      </c>
      <c r="P7" s="99"/>
      <c r="Q7" s="60">
        <v>1010</v>
      </c>
      <c r="R7" s="97">
        <f>P7-Q7</f>
        <v>-1010</v>
      </c>
      <c r="S7" s="100"/>
      <c r="T7" s="136" t="s">
        <v>83</v>
      </c>
      <c r="U7" s="169" t="e">
        <f>作業表!#REF!</f>
        <v>#REF!</v>
      </c>
      <c r="V7" s="15"/>
      <c r="W7" s="16"/>
      <c r="X7" s="16"/>
      <c r="Y7" s="16"/>
    </row>
    <row r="8" spans="1:27" s="19" customFormat="1" ht="17.25" thickBot="1">
      <c r="A8" s="42"/>
      <c r="B8" s="161" t="s">
        <v>126</v>
      </c>
      <c r="C8" s="37"/>
      <c r="D8" s="28">
        <f>SUM(D6:D7)</f>
        <v>5526</v>
      </c>
      <c r="E8" s="28">
        <f t="shared" ref="E8:G8" si="0">SUM(E6:E7)</f>
        <v>0</v>
      </c>
      <c r="F8" s="64">
        <f t="shared" si="0"/>
        <v>0</v>
      </c>
      <c r="G8" s="71">
        <f t="shared" si="0"/>
        <v>0</v>
      </c>
      <c r="H8" s="76"/>
      <c r="I8" s="101"/>
      <c r="J8" s="64">
        <f>SUM(J6:J7)</f>
        <v>4514</v>
      </c>
      <c r="K8" s="64">
        <f t="shared" ref="K8:M8" si="1">SUM(K6:K7)</f>
        <v>0</v>
      </c>
      <c r="L8" s="64">
        <f t="shared" si="1"/>
        <v>1429</v>
      </c>
      <c r="M8" s="71">
        <f t="shared" si="1"/>
        <v>-1429</v>
      </c>
      <c r="N8" s="76"/>
      <c r="O8" s="64">
        <f>SUM(O6:O7)</f>
        <v>7319</v>
      </c>
      <c r="P8" s="64">
        <f t="shared" ref="P8:S8" si="2">SUM(P6:P7)</f>
        <v>0</v>
      </c>
      <c r="Q8" s="64">
        <f t="shared" si="2"/>
        <v>2064</v>
      </c>
      <c r="R8" s="64">
        <f t="shared" si="2"/>
        <v>-2064</v>
      </c>
      <c r="S8" s="64">
        <f t="shared" si="2"/>
        <v>0</v>
      </c>
      <c r="T8" s="137"/>
      <c r="U8" s="170"/>
      <c r="V8" s="15"/>
      <c r="W8" s="16"/>
      <c r="X8" s="16"/>
      <c r="Y8" s="16"/>
    </row>
    <row r="9" spans="1:27" s="19" customFormat="1">
      <c r="A9" s="874" t="s">
        <v>135</v>
      </c>
      <c r="B9" s="160" t="str">
        <f>作業表!C20</f>
        <v>合計</v>
      </c>
      <c r="C9" s="44">
        <v>15840</v>
      </c>
      <c r="D9" s="45">
        <v>950</v>
      </c>
      <c r="E9" s="45"/>
      <c r="F9" s="80"/>
      <c r="G9" s="78">
        <f>E9-F9</f>
        <v>0</v>
      </c>
      <c r="H9" s="119">
        <v>24000</v>
      </c>
      <c r="I9" s="82">
        <v>0</v>
      </c>
      <c r="J9" s="80">
        <v>1176</v>
      </c>
      <c r="K9" s="80"/>
      <c r="L9" s="80">
        <v>372</v>
      </c>
      <c r="M9" s="78">
        <f>K9-L9</f>
        <v>-372</v>
      </c>
      <c r="N9" s="133">
        <v>15840</v>
      </c>
      <c r="O9" s="68">
        <v>1292</v>
      </c>
      <c r="P9" s="70"/>
      <c r="Q9" s="80">
        <v>365</v>
      </c>
      <c r="R9" s="59">
        <f>P9-Q9</f>
        <v>-365</v>
      </c>
      <c r="S9" s="102"/>
      <c r="T9" s="138" t="s">
        <v>83</v>
      </c>
      <c r="U9" s="169">
        <f>作業表!R20</f>
        <v>0</v>
      </c>
      <c r="V9" s="15"/>
      <c r="W9" s="16"/>
      <c r="X9" s="16"/>
      <c r="Y9" s="16"/>
    </row>
    <row r="10" spans="1:27" s="19" customFormat="1">
      <c r="A10" s="874"/>
      <c r="B10" s="160" t="str">
        <f>作業表!C21</f>
        <v>專任輔導</v>
      </c>
      <c r="C10" s="46">
        <v>20008</v>
      </c>
      <c r="D10" s="20">
        <v>1200</v>
      </c>
      <c r="E10" s="20"/>
      <c r="F10" s="60"/>
      <c r="G10" s="61">
        <f>E10-F10</f>
        <v>0</v>
      </c>
      <c r="H10" s="120">
        <v>24000</v>
      </c>
      <c r="I10" s="103">
        <v>0</v>
      </c>
      <c r="J10" s="60">
        <v>1176</v>
      </c>
      <c r="K10" s="60"/>
      <c r="L10" s="60">
        <v>372</v>
      </c>
      <c r="M10" s="61">
        <f t="shared" ref="M10:M16" si="3">K10-L10</f>
        <v>-372</v>
      </c>
      <c r="N10" s="135">
        <v>20008</v>
      </c>
      <c r="O10" s="83">
        <v>1633</v>
      </c>
      <c r="P10" s="84"/>
      <c r="Q10" s="60">
        <v>460</v>
      </c>
      <c r="R10" s="97">
        <f t="shared" ref="R10:R16" si="4">P10-Q10</f>
        <v>-460</v>
      </c>
      <c r="S10" s="100"/>
      <c r="T10" s="139" t="s">
        <v>83</v>
      </c>
      <c r="U10" s="171">
        <f>作業表!R21</f>
        <v>0</v>
      </c>
      <c r="V10" s="21"/>
      <c r="W10" s="16"/>
      <c r="X10" s="16"/>
      <c r="Y10" s="16"/>
    </row>
    <row r="11" spans="1:27" s="19" customFormat="1">
      <c r="A11" s="874"/>
      <c r="B11" s="160" t="str">
        <f>作業表!C23</f>
        <v>英資中心</v>
      </c>
      <c r="C11" s="146">
        <v>11100</v>
      </c>
      <c r="D11" s="22">
        <v>666</v>
      </c>
      <c r="E11" s="22"/>
      <c r="F11" s="62"/>
      <c r="G11" s="61">
        <f t="shared" ref="G11:G16" si="5">E11-F11</f>
        <v>0</v>
      </c>
      <c r="H11" s="120" t="s">
        <v>84</v>
      </c>
      <c r="I11" s="104">
        <v>0</v>
      </c>
      <c r="J11" s="62">
        <v>0</v>
      </c>
      <c r="K11" s="62"/>
      <c r="L11" s="62">
        <v>0</v>
      </c>
      <c r="M11" s="61">
        <f t="shared" si="3"/>
        <v>0</v>
      </c>
      <c r="N11" s="140">
        <v>11100</v>
      </c>
      <c r="O11" s="105">
        <v>906</v>
      </c>
      <c r="P11" s="84"/>
      <c r="Q11" s="62">
        <v>255</v>
      </c>
      <c r="R11" s="97">
        <f t="shared" si="4"/>
        <v>-255</v>
      </c>
      <c r="S11" s="100"/>
      <c r="T11" s="139" t="s">
        <v>83</v>
      </c>
      <c r="U11" s="171">
        <f>作業表!R23</f>
        <v>0</v>
      </c>
      <c r="V11" s="15"/>
      <c r="W11" s="16"/>
      <c r="X11" s="16"/>
      <c r="Y11" s="16"/>
    </row>
    <row r="12" spans="1:27" s="19" customFormat="1">
      <c r="A12" s="874"/>
      <c r="B12" s="160" t="str">
        <f>作業表!C24</f>
        <v>體操教練</v>
      </c>
      <c r="C12" s="146">
        <v>15840</v>
      </c>
      <c r="D12" s="22">
        <v>950</v>
      </c>
      <c r="E12" s="22"/>
      <c r="F12" s="62"/>
      <c r="G12" s="61">
        <f t="shared" si="5"/>
        <v>0</v>
      </c>
      <c r="H12" s="120">
        <v>24000</v>
      </c>
      <c r="I12" s="104">
        <v>0</v>
      </c>
      <c r="J12" s="62">
        <v>1176</v>
      </c>
      <c r="K12" s="62"/>
      <c r="L12" s="62">
        <v>372</v>
      </c>
      <c r="M12" s="61">
        <f t="shared" si="3"/>
        <v>-372</v>
      </c>
      <c r="N12" s="140">
        <v>15840</v>
      </c>
      <c r="O12" s="105">
        <v>1292</v>
      </c>
      <c r="P12" s="84"/>
      <c r="Q12" s="62">
        <v>365</v>
      </c>
      <c r="R12" s="97">
        <f t="shared" si="4"/>
        <v>-365</v>
      </c>
      <c r="S12" s="100"/>
      <c r="T12" s="139" t="s">
        <v>83</v>
      </c>
      <c r="U12" s="172">
        <f>作業表!R24</f>
        <v>0</v>
      </c>
      <c r="V12" s="15"/>
      <c r="W12" s="16"/>
      <c r="X12" s="16"/>
      <c r="Y12" s="16"/>
    </row>
    <row r="13" spans="1:27" s="19" customFormat="1">
      <c r="A13" s="874"/>
      <c r="B13" s="160" t="str">
        <f>作業表!C25</f>
        <v>特教助理</v>
      </c>
      <c r="C13" s="146">
        <v>6000</v>
      </c>
      <c r="D13" s="22">
        <v>360</v>
      </c>
      <c r="E13" s="22"/>
      <c r="F13" s="62"/>
      <c r="G13" s="61">
        <f t="shared" si="5"/>
        <v>0</v>
      </c>
      <c r="H13" s="120" t="s">
        <v>84</v>
      </c>
      <c r="I13" s="104">
        <v>0</v>
      </c>
      <c r="J13" s="62">
        <v>0</v>
      </c>
      <c r="K13" s="62"/>
      <c r="L13" s="62">
        <v>0</v>
      </c>
      <c r="M13" s="61">
        <f t="shared" si="3"/>
        <v>0</v>
      </c>
      <c r="N13" s="140">
        <v>11100</v>
      </c>
      <c r="O13" s="105">
        <v>906</v>
      </c>
      <c r="P13" s="84"/>
      <c r="Q13" s="62">
        <v>255</v>
      </c>
      <c r="R13" s="97">
        <f t="shared" si="4"/>
        <v>-255</v>
      </c>
      <c r="S13" s="100"/>
      <c r="T13" s="139" t="s">
        <v>83</v>
      </c>
      <c r="U13" s="173">
        <f>作業表!R25</f>
        <v>0</v>
      </c>
      <c r="V13" s="15"/>
      <c r="W13" s="16"/>
      <c r="X13" s="16"/>
      <c r="Y13" s="16"/>
    </row>
    <row r="14" spans="1:27" s="19" customFormat="1">
      <c r="A14" s="874"/>
      <c r="B14" s="160" t="str">
        <f>作業表!C26</f>
        <v>校安人員</v>
      </c>
      <c r="C14" s="146">
        <v>11100</v>
      </c>
      <c r="D14" s="22">
        <v>666</v>
      </c>
      <c r="E14" s="22"/>
      <c r="F14" s="62"/>
      <c r="G14" s="61">
        <f t="shared" si="5"/>
        <v>0</v>
      </c>
      <c r="H14" s="120" t="s">
        <v>125</v>
      </c>
      <c r="I14" s="104">
        <v>0</v>
      </c>
      <c r="J14" s="62">
        <v>0</v>
      </c>
      <c r="K14" s="62"/>
      <c r="L14" s="62">
        <v>0</v>
      </c>
      <c r="M14" s="61">
        <f t="shared" si="3"/>
        <v>0</v>
      </c>
      <c r="N14" s="140">
        <v>11100</v>
      </c>
      <c r="O14" s="105">
        <v>906</v>
      </c>
      <c r="P14" s="84"/>
      <c r="Q14" s="62">
        <v>255</v>
      </c>
      <c r="R14" s="97">
        <f t="shared" si="4"/>
        <v>-255</v>
      </c>
      <c r="S14" s="100"/>
      <c r="T14" s="139" t="s">
        <v>83</v>
      </c>
      <c r="U14" s="171">
        <f>作業表!R26</f>
        <v>0</v>
      </c>
      <c r="V14" s="15"/>
      <c r="W14" s="16"/>
      <c r="X14" s="16"/>
      <c r="Y14" s="16"/>
    </row>
    <row r="15" spans="1:27" s="25" customFormat="1">
      <c r="A15" s="874" t="s">
        <v>135</v>
      </c>
      <c r="B15" s="160" t="str">
        <f>作業表!C27</f>
        <v>小計</v>
      </c>
      <c r="C15" s="46">
        <v>4500</v>
      </c>
      <c r="D15" s="20">
        <v>36</v>
      </c>
      <c r="E15" s="20"/>
      <c r="F15" s="60"/>
      <c r="G15" s="61">
        <f t="shared" si="5"/>
        <v>0</v>
      </c>
      <c r="H15" s="121" t="s">
        <v>84</v>
      </c>
      <c r="I15" s="103">
        <v>0</v>
      </c>
      <c r="J15" s="60">
        <v>0</v>
      </c>
      <c r="K15" s="60"/>
      <c r="L15" s="60">
        <v>0</v>
      </c>
      <c r="M15" s="61">
        <f t="shared" si="3"/>
        <v>0</v>
      </c>
      <c r="N15" s="81">
        <v>11100</v>
      </c>
      <c r="O15" s="83">
        <v>121</v>
      </c>
      <c r="P15" s="84"/>
      <c r="Q15" s="60">
        <v>34</v>
      </c>
      <c r="R15" s="97">
        <f t="shared" si="4"/>
        <v>-34</v>
      </c>
      <c r="S15" s="100"/>
      <c r="T15" s="139">
        <v>4</v>
      </c>
      <c r="U15" s="173">
        <f>作業表!R27</f>
        <v>0</v>
      </c>
      <c r="V15" s="23"/>
      <c r="W15" s="24"/>
      <c r="X15" s="24"/>
      <c r="Y15" s="48"/>
    </row>
    <row r="16" spans="1:27" s="25" customFormat="1">
      <c r="A16" s="874"/>
      <c r="B16" s="160">
        <f>作業表!C29</f>
        <v>0</v>
      </c>
      <c r="C16" s="46">
        <v>11100</v>
      </c>
      <c r="D16" s="20">
        <v>111</v>
      </c>
      <c r="E16" s="20"/>
      <c r="F16" s="60"/>
      <c r="G16" s="61">
        <f t="shared" si="5"/>
        <v>0</v>
      </c>
      <c r="H16" s="121" t="s">
        <v>84</v>
      </c>
      <c r="I16" s="103">
        <v>0</v>
      </c>
      <c r="J16" s="60">
        <v>0</v>
      </c>
      <c r="K16" s="60"/>
      <c r="L16" s="60">
        <v>0</v>
      </c>
      <c r="M16" s="61">
        <f t="shared" si="3"/>
        <v>0</v>
      </c>
      <c r="N16" s="81">
        <v>11100</v>
      </c>
      <c r="O16" s="83">
        <v>151</v>
      </c>
      <c r="P16" s="84"/>
      <c r="Q16" s="60">
        <v>43</v>
      </c>
      <c r="R16" s="97">
        <f t="shared" si="4"/>
        <v>-43</v>
      </c>
      <c r="S16" s="100"/>
      <c r="T16" s="139">
        <v>5</v>
      </c>
      <c r="U16" s="173">
        <f>作業表!R29</f>
        <v>0</v>
      </c>
      <c r="V16" s="49" t="s">
        <v>127</v>
      </c>
      <c r="W16" s="24"/>
      <c r="X16" s="24"/>
      <c r="Y16" s="24"/>
    </row>
    <row r="17" spans="1:25" s="19" customFormat="1" ht="17.25" thickBot="1">
      <c r="A17" s="162"/>
      <c r="B17" s="161" t="s">
        <v>70</v>
      </c>
      <c r="C17" s="147"/>
      <c r="D17" s="27">
        <f>SUM(D9:D16)</f>
        <v>4939</v>
      </c>
      <c r="E17" s="27">
        <f t="shared" ref="E17:G17" si="6">SUM(E9:E16)</f>
        <v>0</v>
      </c>
      <c r="F17" s="63">
        <f t="shared" si="6"/>
        <v>0</v>
      </c>
      <c r="G17" s="122">
        <f t="shared" si="6"/>
        <v>0</v>
      </c>
      <c r="H17" s="76"/>
      <c r="I17" s="72"/>
      <c r="J17" s="63">
        <f>SUM(J9:J16)</f>
        <v>3528</v>
      </c>
      <c r="K17" s="63">
        <f t="shared" ref="K17:L17" si="7">SUM(K9:K16)</f>
        <v>0</v>
      </c>
      <c r="L17" s="63">
        <f t="shared" si="7"/>
        <v>1116</v>
      </c>
      <c r="M17" s="122">
        <f>SUM(M9:M16)</f>
        <v>-1116</v>
      </c>
      <c r="N17" s="141"/>
      <c r="O17" s="64">
        <f>SUM(O9:O16)</f>
        <v>7207</v>
      </c>
      <c r="P17" s="64">
        <f t="shared" ref="P17:S17" si="8">SUM(P9:P16)</f>
        <v>0</v>
      </c>
      <c r="Q17" s="64">
        <f t="shared" si="8"/>
        <v>2032</v>
      </c>
      <c r="R17" s="64">
        <f t="shared" si="8"/>
        <v>-2032</v>
      </c>
      <c r="S17" s="64">
        <f t="shared" si="8"/>
        <v>0</v>
      </c>
      <c r="T17" s="71"/>
      <c r="U17" s="86"/>
      <c r="V17" s="15"/>
      <c r="W17" s="16"/>
      <c r="X17" s="16"/>
      <c r="Y17" s="16"/>
    </row>
    <row r="18" spans="1:25" s="19" customFormat="1" ht="17.25" thickBot="1">
      <c r="A18" s="151"/>
      <c r="B18" s="163" t="s">
        <v>69</v>
      </c>
      <c r="C18" s="152"/>
      <c r="D18" s="153">
        <f>D8+D17</f>
        <v>10465</v>
      </c>
      <c r="E18" s="153">
        <f t="shared" ref="E18:G18" si="9">E8+E17</f>
        <v>0</v>
      </c>
      <c r="F18" s="153">
        <f t="shared" si="9"/>
        <v>0</v>
      </c>
      <c r="G18" s="153">
        <f t="shared" si="9"/>
        <v>0</v>
      </c>
      <c r="H18" s="154"/>
      <c r="I18" s="155"/>
      <c r="J18" s="153">
        <f>J8+J17</f>
        <v>8042</v>
      </c>
      <c r="K18" s="153">
        <f t="shared" ref="K18:M18" si="10">K8+K17</f>
        <v>0</v>
      </c>
      <c r="L18" s="153">
        <f t="shared" si="10"/>
        <v>2545</v>
      </c>
      <c r="M18" s="153">
        <f t="shared" si="10"/>
        <v>-2545</v>
      </c>
      <c r="N18" s="156"/>
      <c r="O18" s="157">
        <f>O8+O17</f>
        <v>14526</v>
      </c>
      <c r="P18" s="157">
        <f t="shared" ref="P18:S18" si="11">P8+P17</f>
        <v>0</v>
      </c>
      <c r="Q18" s="157">
        <f t="shared" si="11"/>
        <v>4096</v>
      </c>
      <c r="R18" s="157">
        <f t="shared" si="11"/>
        <v>-4096</v>
      </c>
      <c r="S18" s="157">
        <f t="shared" si="11"/>
        <v>0</v>
      </c>
      <c r="T18" s="158"/>
      <c r="U18" s="167"/>
      <c r="V18" s="15"/>
      <c r="W18" s="16"/>
      <c r="X18" s="16"/>
      <c r="Y18" s="16"/>
    </row>
    <row r="19" spans="1:25" s="19" customFormat="1" ht="17.25" thickBot="1">
      <c r="A19" s="29"/>
      <c r="B19" s="30"/>
      <c r="C19" s="148"/>
      <c r="D19" s="30"/>
      <c r="E19" s="30"/>
      <c r="F19" s="65"/>
      <c r="G19" s="124"/>
      <c r="H19" s="123"/>
      <c r="I19" s="66"/>
      <c r="J19" s="65"/>
      <c r="K19" s="65"/>
      <c r="L19" s="65"/>
      <c r="M19" s="124"/>
      <c r="N19" s="123"/>
      <c r="O19" s="65"/>
      <c r="P19" s="66"/>
      <c r="Q19" s="65"/>
      <c r="R19" s="65"/>
      <c r="S19" s="16"/>
      <c r="T19" s="142"/>
      <c r="U19" s="87"/>
      <c r="V19" s="15"/>
      <c r="W19" s="16"/>
      <c r="X19" s="16"/>
      <c r="Y19" s="16"/>
    </row>
    <row r="20" spans="1:25" s="19" customFormat="1">
      <c r="A20" s="17" t="e">
        <f>作業表!#REF!</f>
        <v>#REF!</v>
      </c>
      <c r="B20" s="164" t="e">
        <f>作業表!#REF!</f>
        <v>#REF!</v>
      </c>
      <c r="C20" s="36">
        <v>33300</v>
      </c>
      <c r="D20" s="31">
        <v>1998</v>
      </c>
      <c r="E20" s="31"/>
      <c r="F20" s="69"/>
      <c r="G20" s="78">
        <f t="shared" ref="G20" si="12">E20-F20</f>
        <v>0</v>
      </c>
      <c r="H20" s="125">
        <v>33300</v>
      </c>
      <c r="I20" s="67">
        <v>1</v>
      </c>
      <c r="J20" s="68">
        <v>1632</v>
      </c>
      <c r="K20" s="68"/>
      <c r="L20" s="69">
        <v>1032</v>
      </c>
      <c r="M20" s="78">
        <f t="shared" ref="M20" si="13">K20-L20</f>
        <v>-1032</v>
      </c>
      <c r="N20" s="75">
        <v>33300</v>
      </c>
      <c r="O20" s="68">
        <v>2718</v>
      </c>
      <c r="P20" s="70"/>
      <c r="Q20" s="68">
        <v>766</v>
      </c>
      <c r="R20" s="59">
        <f t="shared" ref="R20" si="14">P20-Q20</f>
        <v>-766</v>
      </c>
      <c r="S20" s="106">
        <f>IF(T20="全月",N20*0.025%,N20*0.025%*T20/30)</f>
        <v>8.3249999999999993</v>
      </c>
      <c r="T20" s="138" t="s">
        <v>83</v>
      </c>
      <c r="U20" s="174" t="e">
        <f>作業表!#REF!</f>
        <v>#REF!</v>
      </c>
      <c r="V20" s="15"/>
      <c r="W20" s="16"/>
      <c r="X20" s="16"/>
      <c r="Y20" s="16"/>
    </row>
    <row r="21" spans="1:25" s="19" customFormat="1" ht="17.25" thickBot="1">
      <c r="A21" s="33"/>
      <c r="B21" s="165" t="s">
        <v>126</v>
      </c>
      <c r="C21" s="37"/>
      <c r="D21" s="28">
        <f>D20</f>
        <v>1998</v>
      </c>
      <c r="E21" s="28">
        <f t="shared" ref="E21:G21" si="15">E20</f>
        <v>0</v>
      </c>
      <c r="F21" s="64">
        <f t="shared" si="15"/>
        <v>0</v>
      </c>
      <c r="G21" s="71">
        <f t="shared" si="15"/>
        <v>0</v>
      </c>
      <c r="H21" s="76"/>
      <c r="I21" s="72"/>
      <c r="J21" s="64">
        <f>SUM(J20:J20)</f>
        <v>1632</v>
      </c>
      <c r="K21" s="64">
        <f t="shared" ref="K21:M21" si="16">SUM(K20:K20)</f>
        <v>0</v>
      </c>
      <c r="L21" s="64">
        <f t="shared" si="16"/>
        <v>1032</v>
      </c>
      <c r="M21" s="71">
        <f t="shared" si="16"/>
        <v>-1032</v>
      </c>
      <c r="N21" s="76"/>
      <c r="O21" s="64">
        <f>SUM(O20:O20)</f>
        <v>2718</v>
      </c>
      <c r="P21" s="64">
        <f t="shared" ref="P21:R21" si="17">SUM(P20:P20)</f>
        <v>0</v>
      </c>
      <c r="Q21" s="64">
        <f t="shared" si="17"/>
        <v>766</v>
      </c>
      <c r="R21" s="64">
        <f t="shared" si="17"/>
        <v>-766</v>
      </c>
      <c r="S21" s="107">
        <v>10</v>
      </c>
      <c r="T21" s="137"/>
      <c r="U21" s="86"/>
      <c r="V21" s="15"/>
      <c r="W21" s="16"/>
      <c r="X21" s="16"/>
      <c r="Y21" s="16"/>
    </row>
    <row r="22" spans="1:25" s="19" customFormat="1" ht="17.25" thickBot="1">
      <c r="A22" s="3"/>
      <c r="B22" s="34"/>
      <c r="C22" s="149"/>
      <c r="D22" s="35"/>
      <c r="E22" s="35"/>
      <c r="F22" s="73"/>
      <c r="G22" s="127"/>
      <c r="H22" s="126"/>
      <c r="I22" s="74"/>
      <c r="J22" s="73"/>
      <c r="K22" s="73"/>
      <c r="L22" s="73"/>
      <c r="M22" s="127"/>
      <c r="N22" s="126"/>
      <c r="O22" s="73"/>
      <c r="P22" s="74"/>
      <c r="Q22" s="73"/>
      <c r="R22" s="73"/>
      <c r="S22" s="16"/>
      <c r="T22" s="143"/>
      <c r="U22" s="87"/>
      <c r="V22" s="15"/>
      <c r="W22" s="16"/>
      <c r="X22" s="16"/>
      <c r="Y22" s="16"/>
    </row>
    <row r="23" spans="1:25" s="19" customFormat="1">
      <c r="A23" s="17" t="e">
        <f>作業表!#REF!</f>
        <v>#REF!</v>
      </c>
      <c r="B23" s="164" t="e">
        <f>作業表!#REF!</f>
        <v>#REF!</v>
      </c>
      <c r="C23" s="36">
        <v>33300</v>
      </c>
      <c r="D23" s="31">
        <v>1998</v>
      </c>
      <c r="E23" s="31"/>
      <c r="F23" s="69"/>
      <c r="G23" s="78">
        <f t="shared" ref="G23" si="18">E23-F23</f>
        <v>0</v>
      </c>
      <c r="H23" s="125">
        <v>33300</v>
      </c>
      <c r="I23" s="67">
        <v>2</v>
      </c>
      <c r="J23" s="69">
        <v>1632</v>
      </c>
      <c r="K23" s="69"/>
      <c r="L23" s="69">
        <v>1548</v>
      </c>
      <c r="M23" s="78">
        <f t="shared" ref="M23" si="19">K23-L23</f>
        <v>-1548</v>
      </c>
      <c r="N23" s="125">
        <v>33300</v>
      </c>
      <c r="O23" s="68">
        <v>2718</v>
      </c>
      <c r="P23" s="70"/>
      <c r="Q23" s="68">
        <v>766</v>
      </c>
      <c r="R23" s="59">
        <f t="shared" ref="R23" si="20">P23-Q23</f>
        <v>-766</v>
      </c>
      <c r="S23" s="106">
        <f>IF(T23="全月",N23*0.025%,N23*0.025%*T23/30)</f>
        <v>8.3249999999999993</v>
      </c>
      <c r="T23" s="138" t="s">
        <v>83</v>
      </c>
      <c r="U23" s="174" t="e">
        <f>作業表!#REF!</f>
        <v>#REF!</v>
      </c>
      <c r="V23" s="15"/>
      <c r="W23" s="16"/>
      <c r="X23" s="16"/>
      <c r="Y23" s="16"/>
    </row>
    <row r="24" spans="1:25" s="19" customFormat="1" ht="17.25" thickBot="1">
      <c r="A24" s="26"/>
      <c r="B24" s="165" t="s">
        <v>126</v>
      </c>
      <c r="C24" s="37"/>
      <c r="D24" s="28">
        <f>D23</f>
        <v>1998</v>
      </c>
      <c r="E24" s="28">
        <f t="shared" ref="E24:G24" si="21">E23</f>
        <v>0</v>
      </c>
      <c r="F24" s="64">
        <f t="shared" si="21"/>
        <v>0</v>
      </c>
      <c r="G24" s="71">
        <f t="shared" si="21"/>
        <v>0</v>
      </c>
      <c r="H24" s="76"/>
      <c r="I24" s="72"/>
      <c r="J24" s="64">
        <f>J23</f>
        <v>1632</v>
      </c>
      <c r="K24" s="64">
        <f t="shared" ref="K24:M24" si="22">K23</f>
        <v>0</v>
      </c>
      <c r="L24" s="64">
        <f t="shared" si="22"/>
        <v>1548</v>
      </c>
      <c r="M24" s="71">
        <f t="shared" si="22"/>
        <v>-1548</v>
      </c>
      <c r="N24" s="76"/>
      <c r="O24" s="64">
        <f>SUM(O23:O23)</f>
        <v>2718</v>
      </c>
      <c r="P24" s="64">
        <f t="shared" ref="P24:R24" si="23">SUM(P23:P23)</f>
        <v>0</v>
      </c>
      <c r="Q24" s="64">
        <f t="shared" si="23"/>
        <v>766</v>
      </c>
      <c r="R24" s="64">
        <f t="shared" si="23"/>
        <v>-766</v>
      </c>
      <c r="S24" s="107">
        <v>8</v>
      </c>
      <c r="T24" s="137"/>
      <c r="U24" s="175"/>
      <c r="V24" s="15"/>
      <c r="W24" s="16"/>
      <c r="X24" s="16"/>
      <c r="Y24" s="16"/>
    </row>
    <row r="25" spans="1:25" s="19" customFormat="1" ht="17.25" thickBot="1">
      <c r="B25" s="35"/>
      <c r="C25" s="149"/>
      <c r="D25" s="35"/>
      <c r="E25" s="35"/>
      <c r="F25" s="73"/>
      <c r="G25" s="127"/>
      <c r="H25" s="126"/>
      <c r="I25" s="73"/>
      <c r="J25" s="73"/>
      <c r="K25" s="73"/>
      <c r="L25" s="73"/>
      <c r="M25" s="127"/>
      <c r="N25" s="126"/>
      <c r="O25" s="73"/>
      <c r="P25" s="74"/>
      <c r="Q25" s="73"/>
      <c r="R25" s="73"/>
      <c r="S25" s="16"/>
      <c r="T25" s="143"/>
      <c r="U25" s="88"/>
      <c r="V25" s="15"/>
      <c r="W25" s="16"/>
      <c r="X25" s="16"/>
      <c r="Y25" s="16"/>
    </row>
    <row r="26" spans="1:25" s="19" customFormat="1">
      <c r="A26" s="863" t="s">
        <v>136</v>
      </c>
      <c r="B26" s="164" t="e">
        <f>作業表!#REF!</f>
        <v>#REF!</v>
      </c>
      <c r="C26" s="145">
        <v>24000</v>
      </c>
      <c r="D26" s="18">
        <v>1056</v>
      </c>
      <c r="E26" s="18"/>
      <c r="F26" s="59"/>
      <c r="G26" s="78">
        <f t="shared" ref="G26:G27" si="24">E26-F26</f>
        <v>0</v>
      </c>
      <c r="H26" s="128">
        <v>24000</v>
      </c>
      <c r="I26" s="108">
        <v>0</v>
      </c>
      <c r="J26" s="77">
        <v>1176</v>
      </c>
      <c r="K26" s="77"/>
      <c r="L26" s="77">
        <v>372</v>
      </c>
      <c r="M26" s="78">
        <f t="shared" ref="M26:M27" si="25">K26-L26</f>
        <v>-372</v>
      </c>
      <c r="N26" s="133">
        <v>24000</v>
      </c>
      <c r="O26" s="80">
        <v>19</v>
      </c>
      <c r="P26" s="70"/>
      <c r="Q26" s="80">
        <v>0</v>
      </c>
      <c r="R26" s="59">
        <f t="shared" ref="R26:R27" si="26">P26-Q26</f>
        <v>0</v>
      </c>
      <c r="S26" s="106">
        <f>IF(T26="全月",N26*0.025%,N26*0.025%*T26/30)</f>
        <v>4.4000000000000004</v>
      </c>
      <c r="T26" s="138">
        <v>22</v>
      </c>
      <c r="U26" s="174" t="e">
        <f>作業表!#REF!</f>
        <v>#REF!</v>
      </c>
      <c r="V26" s="3"/>
    </row>
    <row r="27" spans="1:25" s="19" customFormat="1">
      <c r="A27" s="874"/>
      <c r="B27" s="160" t="e">
        <f>作業表!#REF!</f>
        <v>#REF!</v>
      </c>
      <c r="C27" s="39"/>
      <c r="D27" s="38"/>
      <c r="E27" s="38"/>
      <c r="F27" s="97"/>
      <c r="G27" s="61">
        <f t="shared" si="24"/>
        <v>0</v>
      </c>
      <c r="H27" s="129" t="s">
        <v>125</v>
      </c>
      <c r="I27" s="109">
        <v>0</v>
      </c>
      <c r="J27" s="62">
        <v>0</v>
      </c>
      <c r="K27" s="62"/>
      <c r="L27" s="62">
        <v>0</v>
      </c>
      <c r="M27" s="61">
        <f t="shared" si="25"/>
        <v>0</v>
      </c>
      <c r="N27" s="135"/>
      <c r="O27" s="60"/>
      <c r="P27" s="84"/>
      <c r="Q27" s="60"/>
      <c r="R27" s="97">
        <f t="shared" si="26"/>
        <v>0</v>
      </c>
      <c r="S27" s="110">
        <f>IF(T27="全月",N27*0.025%,N27*0.025%*T27/30)</f>
        <v>0</v>
      </c>
      <c r="T27" s="139"/>
      <c r="U27" s="173" t="e">
        <f>作業表!#REF!</f>
        <v>#REF!</v>
      </c>
      <c r="V27" s="3"/>
    </row>
    <row r="28" spans="1:25" s="19" customFormat="1" ht="17.25" thickBot="1">
      <c r="A28" s="26"/>
      <c r="B28" s="165" t="s">
        <v>126</v>
      </c>
      <c r="C28" s="37"/>
      <c r="D28" s="28">
        <f>SUM(D26:D27)</f>
        <v>1056</v>
      </c>
      <c r="E28" s="28">
        <f t="shared" ref="E28:G28" si="27">SUM(E26:E27)</f>
        <v>0</v>
      </c>
      <c r="F28" s="64">
        <f t="shared" si="27"/>
        <v>0</v>
      </c>
      <c r="G28" s="71">
        <f t="shared" si="27"/>
        <v>0</v>
      </c>
      <c r="H28" s="76"/>
      <c r="I28" s="64"/>
      <c r="J28" s="64">
        <f>SUM(J26:J27)</f>
        <v>1176</v>
      </c>
      <c r="K28" s="64">
        <f t="shared" ref="K28:M28" si="28">SUM(K26:K27)</f>
        <v>0</v>
      </c>
      <c r="L28" s="64">
        <f t="shared" si="28"/>
        <v>372</v>
      </c>
      <c r="M28" s="71">
        <f t="shared" si="28"/>
        <v>-372</v>
      </c>
      <c r="N28" s="76"/>
      <c r="O28" s="64">
        <f>SUM(O26:O27)</f>
        <v>19</v>
      </c>
      <c r="P28" s="64">
        <f t="shared" ref="P28:R28" si="29">SUM(P26:P27)</f>
        <v>0</v>
      </c>
      <c r="Q28" s="64">
        <f t="shared" si="29"/>
        <v>0</v>
      </c>
      <c r="R28" s="64">
        <f t="shared" si="29"/>
        <v>0</v>
      </c>
      <c r="S28" s="111">
        <v>4</v>
      </c>
      <c r="T28" s="137"/>
      <c r="U28" s="86"/>
      <c r="V28" s="3"/>
    </row>
    <row r="29" spans="1:25" s="19" customFormat="1" ht="17.25" thickBot="1">
      <c r="B29" s="35"/>
      <c r="C29" s="149"/>
      <c r="D29" s="35"/>
      <c r="E29" s="35"/>
      <c r="F29" s="73"/>
      <c r="G29" s="127"/>
      <c r="H29" s="126"/>
      <c r="I29" s="73"/>
      <c r="J29" s="65"/>
      <c r="K29" s="65"/>
      <c r="L29" s="65"/>
      <c r="M29" s="127"/>
      <c r="N29" s="126"/>
      <c r="O29" s="73"/>
      <c r="P29" s="74"/>
      <c r="Q29" s="73"/>
      <c r="R29" s="73"/>
      <c r="T29" s="143"/>
      <c r="U29" s="87"/>
      <c r="V29" s="3"/>
    </row>
    <row r="30" spans="1:25" s="19" customFormat="1">
      <c r="A30" s="17" t="e">
        <f>作業表!#REF!</f>
        <v>#REF!</v>
      </c>
      <c r="B30" s="164" t="e">
        <f>作業表!#REF!</f>
        <v>#REF!</v>
      </c>
      <c r="C30" s="36">
        <v>24000</v>
      </c>
      <c r="D30" s="31">
        <v>1440</v>
      </c>
      <c r="E30" s="31"/>
      <c r="F30" s="69"/>
      <c r="G30" s="78">
        <f t="shared" ref="G30" si="30">E30-F30</f>
        <v>0</v>
      </c>
      <c r="H30" s="125">
        <v>24000</v>
      </c>
      <c r="I30" s="67">
        <v>0</v>
      </c>
      <c r="J30" s="68">
        <v>1176</v>
      </c>
      <c r="K30" s="68"/>
      <c r="L30" s="68">
        <v>279</v>
      </c>
      <c r="M30" s="78">
        <f t="shared" ref="M30" si="31">K30-L30</f>
        <v>-279</v>
      </c>
      <c r="N30" s="125">
        <v>24000</v>
      </c>
      <c r="O30" s="68">
        <v>1958</v>
      </c>
      <c r="P30" s="70"/>
      <c r="Q30" s="68">
        <v>414</v>
      </c>
      <c r="R30" s="59">
        <f t="shared" ref="R30" si="32">P30-Q30</f>
        <v>-414</v>
      </c>
      <c r="S30" s="106">
        <f>IF(T30="全月",N30*0.025%,N30*0.025%*T30/30)</f>
        <v>6</v>
      </c>
      <c r="T30" s="138" t="s">
        <v>83</v>
      </c>
      <c r="U30" s="174" t="e">
        <f>作業表!#REF!</f>
        <v>#REF!</v>
      </c>
      <c r="V30" s="15"/>
      <c r="W30" s="16"/>
      <c r="X30" s="16"/>
      <c r="Y30" s="16"/>
    </row>
    <row r="31" spans="1:25" s="19" customFormat="1" ht="17.25" thickBot="1">
      <c r="A31" s="26"/>
      <c r="B31" s="165" t="s">
        <v>126</v>
      </c>
      <c r="C31" s="37"/>
      <c r="D31" s="28">
        <f>SUM(D30:D30)</f>
        <v>1440</v>
      </c>
      <c r="E31" s="28">
        <f t="shared" ref="E31:G31" si="33">SUM(E30:E30)</f>
        <v>0</v>
      </c>
      <c r="F31" s="64">
        <f t="shared" si="33"/>
        <v>0</v>
      </c>
      <c r="G31" s="71">
        <f t="shared" si="33"/>
        <v>0</v>
      </c>
      <c r="H31" s="76"/>
      <c r="I31" s="72"/>
      <c r="J31" s="64">
        <f>SUM(J30:J30)</f>
        <v>1176</v>
      </c>
      <c r="K31" s="64">
        <f t="shared" ref="K31:M31" si="34">SUM(K30:K30)</f>
        <v>0</v>
      </c>
      <c r="L31" s="64">
        <f t="shared" si="34"/>
        <v>279</v>
      </c>
      <c r="M31" s="71">
        <f t="shared" si="34"/>
        <v>-279</v>
      </c>
      <c r="N31" s="76"/>
      <c r="O31" s="64">
        <f>SUM(O30:O30)</f>
        <v>1958</v>
      </c>
      <c r="P31" s="64">
        <f t="shared" ref="P31:R31" si="35">SUM(P30:P30)</f>
        <v>0</v>
      </c>
      <c r="Q31" s="64">
        <f t="shared" si="35"/>
        <v>414</v>
      </c>
      <c r="R31" s="64">
        <f t="shared" si="35"/>
        <v>-414</v>
      </c>
      <c r="S31" s="28">
        <v>5</v>
      </c>
      <c r="T31" s="137"/>
      <c r="U31" s="86"/>
      <c r="V31" s="34"/>
      <c r="W31" s="35"/>
      <c r="X31" s="35"/>
      <c r="Y31" s="35"/>
    </row>
    <row r="32" spans="1:25" s="19" customFormat="1" ht="17.25" thickBot="1">
      <c r="B32" s="35"/>
      <c r="C32" s="149"/>
      <c r="D32" s="35"/>
      <c r="E32" s="35"/>
      <c r="F32" s="73"/>
      <c r="G32" s="127"/>
      <c r="H32" s="126"/>
      <c r="I32" s="73"/>
      <c r="J32" s="73"/>
      <c r="K32" s="73"/>
      <c r="L32" s="73"/>
      <c r="M32" s="127"/>
      <c r="N32" s="126"/>
      <c r="O32" s="73"/>
      <c r="P32" s="74"/>
      <c r="Q32" s="73"/>
      <c r="R32" s="73"/>
      <c r="S32" s="16"/>
      <c r="T32" s="143"/>
      <c r="U32" s="88"/>
      <c r="V32" s="15"/>
      <c r="W32" s="16"/>
      <c r="X32" s="16"/>
      <c r="Y32" s="16"/>
    </row>
    <row r="33" spans="1:25" s="19" customFormat="1">
      <c r="A33" s="17" t="e">
        <f>作業表!#REF!</f>
        <v>#REF!</v>
      </c>
      <c r="B33" s="164" t="e">
        <f>作業表!#REF!</f>
        <v>#REF!</v>
      </c>
      <c r="C33" s="44">
        <v>13500</v>
      </c>
      <c r="D33" s="45">
        <v>27</v>
      </c>
      <c r="E33" s="45"/>
      <c r="F33" s="80"/>
      <c r="G33" s="78">
        <f t="shared" ref="G33" si="36">E33-F33</f>
        <v>0</v>
      </c>
      <c r="H33" s="130">
        <v>24000</v>
      </c>
      <c r="I33" s="82">
        <v>0</v>
      </c>
      <c r="J33" s="80">
        <v>1176</v>
      </c>
      <c r="K33" s="80"/>
      <c r="L33" s="80">
        <v>372</v>
      </c>
      <c r="M33" s="78">
        <f t="shared" ref="M33" si="37">K33-L33</f>
        <v>-372</v>
      </c>
      <c r="N33" s="79">
        <v>13500</v>
      </c>
      <c r="O33" s="68">
        <v>37</v>
      </c>
      <c r="P33" s="70"/>
      <c r="Q33" s="80">
        <v>10</v>
      </c>
      <c r="R33" s="59">
        <f t="shared" ref="R33" si="38">P33-Q33</f>
        <v>-10</v>
      </c>
      <c r="S33" s="106">
        <f>IF(T33="全月",N33*0.025%,N33*0.025%*T33/30)</f>
        <v>0.1125</v>
      </c>
      <c r="T33" s="138">
        <v>1</v>
      </c>
      <c r="U33" s="174" t="e">
        <f>作業表!#REF!</f>
        <v>#REF!</v>
      </c>
      <c r="V33" s="15"/>
      <c r="W33" s="16"/>
      <c r="X33" s="16"/>
      <c r="Y33" s="16"/>
    </row>
    <row r="34" spans="1:25" s="19" customFormat="1" ht="17.25" thickBot="1">
      <c r="A34" s="33"/>
      <c r="B34" s="165" t="s">
        <v>126</v>
      </c>
      <c r="C34" s="37"/>
      <c r="D34" s="28">
        <f>D33</f>
        <v>27</v>
      </c>
      <c r="E34" s="28">
        <f t="shared" ref="E34:G34" si="39">E33</f>
        <v>0</v>
      </c>
      <c r="F34" s="64">
        <f t="shared" si="39"/>
        <v>0</v>
      </c>
      <c r="G34" s="71">
        <f t="shared" si="39"/>
        <v>0</v>
      </c>
      <c r="H34" s="76"/>
      <c r="I34" s="72"/>
      <c r="J34" s="64">
        <f>SUM(J33:J33)</f>
        <v>1176</v>
      </c>
      <c r="K34" s="64">
        <f t="shared" ref="K34:M34" si="40">SUM(K33:K33)</f>
        <v>0</v>
      </c>
      <c r="L34" s="64">
        <f t="shared" si="40"/>
        <v>372</v>
      </c>
      <c r="M34" s="71">
        <f t="shared" si="40"/>
        <v>-372</v>
      </c>
      <c r="N34" s="76"/>
      <c r="O34" s="64">
        <f>SUM(O33:O33)</f>
        <v>37</v>
      </c>
      <c r="P34" s="64">
        <f t="shared" ref="P34:R34" si="41">SUM(P33:P33)</f>
        <v>0</v>
      </c>
      <c r="Q34" s="64">
        <f t="shared" si="41"/>
        <v>10</v>
      </c>
      <c r="R34" s="64">
        <f t="shared" si="41"/>
        <v>-10</v>
      </c>
      <c r="S34" s="107">
        <v>0</v>
      </c>
      <c r="T34" s="137"/>
      <c r="U34" s="86"/>
      <c r="V34" s="15"/>
      <c r="W34" s="16"/>
      <c r="X34" s="16"/>
      <c r="Y34" s="16"/>
    </row>
    <row r="35" spans="1:25" s="19" customFormat="1" ht="17.25" thickBot="1">
      <c r="A35" s="29"/>
      <c r="B35" s="30"/>
      <c r="C35" s="148"/>
      <c r="D35" s="30"/>
      <c r="E35" s="30"/>
      <c r="F35" s="65"/>
      <c r="G35" s="124"/>
      <c r="H35" s="123"/>
      <c r="I35" s="66"/>
      <c r="J35" s="65"/>
      <c r="K35" s="65"/>
      <c r="L35" s="65"/>
      <c r="M35" s="124"/>
      <c r="N35" s="123"/>
      <c r="O35" s="65"/>
      <c r="P35" s="66"/>
      <c r="Q35" s="65"/>
      <c r="R35" s="65"/>
      <c r="S35" s="16"/>
      <c r="T35" s="142"/>
      <c r="U35" s="87"/>
      <c r="V35" s="15"/>
      <c r="W35" s="16"/>
      <c r="X35" s="16"/>
      <c r="Y35" s="16"/>
    </row>
    <row r="36" spans="1:25" s="19" customFormat="1">
      <c r="A36" s="17" t="e">
        <f>作業表!#REF!</f>
        <v>#REF!</v>
      </c>
      <c r="B36" s="164" t="e">
        <f>作業表!#REF!</f>
        <v>#REF!</v>
      </c>
      <c r="C36" s="43">
        <v>3000</v>
      </c>
      <c r="D36" s="32">
        <v>24</v>
      </c>
      <c r="E36" s="32"/>
      <c r="F36" s="68"/>
      <c r="G36" s="78">
        <f t="shared" ref="G36:G44" si="42">E36-F36</f>
        <v>0</v>
      </c>
      <c r="H36" s="131" t="s">
        <v>125</v>
      </c>
      <c r="I36" s="70">
        <v>0</v>
      </c>
      <c r="J36" s="68">
        <v>0</v>
      </c>
      <c r="K36" s="68"/>
      <c r="L36" s="68">
        <v>0</v>
      </c>
      <c r="M36" s="78">
        <f t="shared" ref="M36:M44" si="43">K36-L36</f>
        <v>0</v>
      </c>
      <c r="N36" s="75">
        <v>11100</v>
      </c>
      <c r="O36" s="68">
        <v>121</v>
      </c>
      <c r="P36" s="70"/>
      <c r="Q36" s="68">
        <v>34</v>
      </c>
      <c r="R36" s="59">
        <f t="shared" ref="R36:R44" si="44">P36-Q36</f>
        <v>-34</v>
      </c>
      <c r="S36" s="112"/>
      <c r="T36" s="138">
        <v>4</v>
      </c>
      <c r="U36" s="174" t="e">
        <f>作業表!#REF!</f>
        <v>#REF!</v>
      </c>
      <c r="V36" s="3"/>
    </row>
    <row r="37" spans="1:25" s="19" customFormat="1">
      <c r="A37" s="47" t="e">
        <f>作業表!#REF!</f>
        <v>#REF!</v>
      </c>
      <c r="B37" s="160" t="e">
        <f>作業表!#REF!</f>
        <v>#REF!</v>
      </c>
      <c r="C37" s="150">
        <v>3000</v>
      </c>
      <c r="D37" s="41">
        <v>24</v>
      </c>
      <c r="E37" s="41"/>
      <c r="F37" s="83"/>
      <c r="G37" s="61">
        <f t="shared" si="42"/>
        <v>0</v>
      </c>
      <c r="H37" s="132" t="s">
        <v>125</v>
      </c>
      <c r="I37" s="84">
        <v>0</v>
      </c>
      <c r="J37" s="83">
        <v>0</v>
      </c>
      <c r="K37" s="83"/>
      <c r="L37" s="83">
        <v>0</v>
      </c>
      <c r="M37" s="61">
        <f t="shared" si="43"/>
        <v>0</v>
      </c>
      <c r="N37" s="144">
        <v>11100</v>
      </c>
      <c r="O37" s="83">
        <v>121</v>
      </c>
      <c r="P37" s="84"/>
      <c r="Q37" s="83">
        <v>34</v>
      </c>
      <c r="R37" s="97">
        <f t="shared" si="44"/>
        <v>-34</v>
      </c>
      <c r="S37" s="113"/>
      <c r="T37" s="139">
        <v>4</v>
      </c>
      <c r="U37" s="173" t="e">
        <f>作業表!#REF!</f>
        <v>#REF!</v>
      </c>
      <c r="V37" s="3"/>
    </row>
    <row r="38" spans="1:25" s="19" customFormat="1">
      <c r="A38" s="47" t="e">
        <f>作業表!#REF!</f>
        <v>#REF!</v>
      </c>
      <c r="B38" s="160" t="e">
        <f>作業表!#REF!</f>
        <v>#REF!</v>
      </c>
      <c r="C38" s="150">
        <v>3000</v>
      </c>
      <c r="D38" s="41">
        <v>24</v>
      </c>
      <c r="E38" s="41"/>
      <c r="F38" s="83"/>
      <c r="G38" s="61">
        <f t="shared" si="42"/>
        <v>0</v>
      </c>
      <c r="H38" s="132" t="s">
        <v>125</v>
      </c>
      <c r="I38" s="84">
        <v>0</v>
      </c>
      <c r="J38" s="83">
        <v>0</v>
      </c>
      <c r="K38" s="83"/>
      <c r="L38" s="83">
        <v>0</v>
      </c>
      <c r="M38" s="61">
        <f t="shared" si="43"/>
        <v>0</v>
      </c>
      <c r="N38" s="144">
        <v>11100</v>
      </c>
      <c r="O38" s="83">
        <v>121</v>
      </c>
      <c r="P38" s="84"/>
      <c r="Q38" s="83">
        <v>34</v>
      </c>
      <c r="R38" s="97">
        <f t="shared" si="44"/>
        <v>-34</v>
      </c>
      <c r="S38" s="113"/>
      <c r="T38" s="139">
        <v>4</v>
      </c>
      <c r="U38" s="173" t="e">
        <f>作業表!#REF!</f>
        <v>#REF!</v>
      </c>
      <c r="V38" s="3"/>
    </row>
    <row r="39" spans="1:25" s="19" customFormat="1">
      <c r="A39" s="47" t="e">
        <f>作業表!#REF!</f>
        <v>#REF!</v>
      </c>
      <c r="B39" s="160" t="e">
        <f>作業表!#REF!</f>
        <v>#REF!</v>
      </c>
      <c r="C39" s="150">
        <v>4500</v>
      </c>
      <c r="D39" s="41">
        <v>36</v>
      </c>
      <c r="E39" s="41"/>
      <c r="F39" s="83"/>
      <c r="G39" s="61">
        <f t="shared" si="42"/>
        <v>0</v>
      </c>
      <c r="H39" s="132" t="s">
        <v>125</v>
      </c>
      <c r="I39" s="84">
        <v>0</v>
      </c>
      <c r="J39" s="83">
        <v>0</v>
      </c>
      <c r="K39" s="83"/>
      <c r="L39" s="83">
        <v>0</v>
      </c>
      <c r="M39" s="61">
        <f t="shared" si="43"/>
        <v>0</v>
      </c>
      <c r="N39" s="144">
        <v>11100</v>
      </c>
      <c r="O39" s="83">
        <v>121</v>
      </c>
      <c r="P39" s="84"/>
      <c r="Q39" s="83">
        <v>34</v>
      </c>
      <c r="R39" s="97">
        <f t="shared" si="44"/>
        <v>-34</v>
      </c>
      <c r="S39" s="113"/>
      <c r="T39" s="139">
        <v>4</v>
      </c>
      <c r="U39" s="173" t="e">
        <f>作業表!#REF!</f>
        <v>#REF!</v>
      </c>
      <c r="V39" s="3"/>
    </row>
    <row r="40" spans="1:25" s="19" customFormat="1">
      <c r="A40" s="47" t="e">
        <f>作業表!#REF!</f>
        <v>#REF!</v>
      </c>
      <c r="B40" s="160" t="e">
        <f>作業表!#REF!</f>
        <v>#REF!</v>
      </c>
      <c r="C40" s="150">
        <v>3000</v>
      </c>
      <c r="D40" s="41">
        <v>24</v>
      </c>
      <c r="E40" s="41"/>
      <c r="F40" s="83"/>
      <c r="G40" s="61">
        <f t="shared" si="42"/>
        <v>0</v>
      </c>
      <c r="H40" s="132" t="s">
        <v>125</v>
      </c>
      <c r="I40" s="84">
        <v>0</v>
      </c>
      <c r="J40" s="83">
        <v>0</v>
      </c>
      <c r="K40" s="83"/>
      <c r="L40" s="83">
        <v>0</v>
      </c>
      <c r="M40" s="61">
        <f t="shared" si="43"/>
        <v>0</v>
      </c>
      <c r="N40" s="144">
        <v>11100</v>
      </c>
      <c r="O40" s="83">
        <v>121</v>
      </c>
      <c r="P40" s="84"/>
      <c r="Q40" s="83">
        <v>34</v>
      </c>
      <c r="R40" s="97">
        <f t="shared" si="44"/>
        <v>-34</v>
      </c>
      <c r="S40" s="113"/>
      <c r="T40" s="139">
        <v>4</v>
      </c>
      <c r="U40" s="173" t="e">
        <f>作業表!#REF!</f>
        <v>#REF!</v>
      </c>
      <c r="V40" s="3"/>
    </row>
    <row r="41" spans="1:25" s="19" customFormat="1">
      <c r="A41" s="47" t="e">
        <f>作業表!#REF!</f>
        <v>#REF!</v>
      </c>
      <c r="B41" s="160" t="e">
        <f>作業表!#REF!</f>
        <v>#REF!</v>
      </c>
      <c r="C41" s="150">
        <v>3000</v>
      </c>
      <c r="D41" s="41">
        <v>24</v>
      </c>
      <c r="E41" s="41"/>
      <c r="F41" s="83"/>
      <c r="G41" s="61">
        <f t="shared" si="42"/>
        <v>0</v>
      </c>
      <c r="H41" s="132" t="s">
        <v>125</v>
      </c>
      <c r="I41" s="84">
        <v>0</v>
      </c>
      <c r="J41" s="83">
        <v>0</v>
      </c>
      <c r="K41" s="83"/>
      <c r="L41" s="83">
        <v>0</v>
      </c>
      <c r="M41" s="61">
        <f t="shared" si="43"/>
        <v>0</v>
      </c>
      <c r="N41" s="144">
        <v>11100</v>
      </c>
      <c r="O41" s="83">
        <v>121</v>
      </c>
      <c r="P41" s="84"/>
      <c r="Q41" s="83">
        <v>34</v>
      </c>
      <c r="R41" s="97">
        <f t="shared" si="44"/>
        <v>-34</v>
      </c>
      <c r="S41" s="113"/>
      <c r="T41" s="139">
        <v>4</v>
      </c>
      <c r="U41" s="173" t="e">
        <f>作業表!#REF!</f>
        <v>#REF!</v>
      </c>
      <c r="V41" s="3"/>
    </row>
    <row r="42" spans="1:25" s="19" customFormat="1">
      <c r="A42" s="47" t="e">
        <f>作業表!#REF!</f>
        <v>#REF!</v>
      </c>
      <c r="B42" s="160" t="e">
        <f>作業表!#REF!</f>
        <v>#REF!</v>
      </c>
      <c r="C42" s="150"/>
      <c r="D42" s="41"/>
      <c r="E42" s="41"/>
      <c r="F42" s="83"/>
      <c r="G42" s="61">
        <f t="shared" si="42"/>
        <v>0</v>
      </c>
      <c r="H42" s="132"/>
      <c r="I42" s="84"/>
      <c r="J42" s="83"/>
      <c r="K42" s="83"/>
      <c r="L42" s="83"/>
      <c r="M42" s="61">
        <f t="shared" si="43"/>
        <v>0</v>
      </c>
      <c r="N42" s="144"/>
      <c r="O42" s="83"/>
      <c r="P42" s="84"/>
      <c r="Q42" s="83"/>
      <c r="R42" s="97">
        <f t="shared" si="44"/>
        <v>0</v>
      </c>
      <c r="S42" s="113"/>
      <c r="T42" s="139"/>
      <c r="U42" s="173" t="e">
        <f>作業表!#REF!</f>
        <v>#REF!</v>
      </c>
      <c r="V42" s="49" t="s">
        <v>127</v>
      </c>
    </row>
    <row r="43" spans="1:25" s="19" customFormat="1">
      <c r="A43" s="47" t="e">
        <f>作業表!#REF!</f>
        <v>#REF!</v>
      </c>
      <c r="B43" s="160" t="e">
        <f>作業表!#REF!</f>
        <v>#REF!</v>
      </c>
      <c r="C43" s="150"/>
      <c r="D43" s="41"/>
      <c r="E43" s="41"/>
      <c r="F43" s="83"/>
      <c r="G43" s="61">
        <f t="shared" si="42"/>
        <v>0</v>
      </c>
      <c r="H43" s="132"/>
      <c r="I43" s="84"/>
      <c r="J43" s="83"/>
      <c r="K43" s="83"/>
      <c r="L43" s="83"/>
      <c r="M43" s="61">
        <f t="shared" si="43"/>
        <v>0</v>
      </c>
      <c r="N43" s="144"/>
      <c r="O43" s="83"/>
      <c r="P43" s="84"/>
      <c r="Q43" s="83"/>
      <c r="R43" s="97">
        <f t="shared" si="44"/>
        <v>0</v>
      </c>
      <c r="S43" s="113"/>
      <c r="T43" s="139"/>
      <c r="U43" s="173" t="e">
        <f>作業表!#REF!</f>
        <v>#REF!</v>
      </c>
      <c r="V43" s="49"/>
    </row>
    <row r="44" spans="1:25" s="19" customFormat="1" ht="17.25" thickBot="1">
      <c r="A44" s="47" t="e">
        <f>作業表!#REF!</f>
        <v>#REF!</v>
      </c>
      <c r="B44" s="160" t="e">
        <f>作業表!#REF!</f>
        <v>#REF!</v>
      </c>
      <c r="C44" s="150"/>
      <c r="D44" s="41"/>
      <c r="E44" s="41"/>
      <c r="F44" s="83"/>
      <c r="G44" s="61">
        <f t="shared" si="42"/>
        <v>0</v>
      </c>
      <c r="H44" s="132"/>
      <c r="I44" s="84"/>
      <c r="J44" s="83"/>
      <c r="K44" s="83"/>
      <c r="L44" s="83"/>
      <c r="M44" s="61">
        <f t="shared" si="43"/>
        <v>0</v>
      </c>
      <c r="N44" s="144"/>
      <c r="O44" s="83"/>
      <c r="P44" s="84"/>
      <c r="Q44" s="83"/>
      <c r="R44" s="97">
        <f t="shared" si="44"/>
        <v>0</v>
      </c>
      <c r="S44" s="113"/>
      <c r="T44" s="139"/>
      <c r="U44" s="176" t="e">
        <f>作業表!#REF!</f>
        <v>#REF!</v>
      </c>
      <c r="V44" s="49"/>
    </row>
    <row r="45" spans="1:25" s="19" customFormat="1" ht="17.25" thickBot="1">
      <c r="A45" s="26"/>
      <c r="B45" s="165" t="s">
        <v>126</v>
      </c>
      <c r="C45" s="37"/>
      <c r="D45" s="28">
        <f>SUM(D36:D44)</f>
        <v>156</v>
      </c>
      <c r="E45" s="28">
        <f t="shared" ref="E45:G45" si="45">SUM(E36:E44)</f>
        <v>0</v>
      </c>
      <c r="F45" s="64">
        <f t="shared" si="45"/>
        <v>0</v>
      </c>
      <c r="G45" s="71">
        <f t="shared" si="45"/>
        <v>0</v>
      </c>
      <c r="H45" s="76"/>
      <c r="I45" s="64">
        <f t="shared" ref="I45:R45" si="46">SUM(I36:I44)</f>
        <v>0</v>
      </c>
      <c r="J45" s="64">
        <f t="shared" si="46"/>
        <v>0</v>
      </c>
      <c r="K45" s="64">
        <f t="shared" si="46"/>
        <v>0</v>
      </c>
      <c r="L45" s="64">
        <f t="shared" si="46"/>
        <v>0</v>
      </c>
      <c r="M45" s="71">
        <f t="shared" si="46"/>
        <v>0</v>
      </c>
      <c r="N45" s="76"/>
      <c r="O45" s="64">
        <f t="shared" si="46"/>
        <v>726</v>
      </c>
      <c r="P45" s="64">
        <f t="shared" si="46"/>
        <v>0</v>
      </c>
      <c r="Q45" s="64">
        <f t="shared" si="46"/>
        <v>204</v>
      </c>
      <c r="R45" s="64">
        <f t="shared" si="46"/>
        <v>-204</v>
      </c>
      <c r="S45" s="28"/>
      <c r="T45" s="71"/>
      <c r="U45" s="168"/>
      <c r="V45" s="3"/>
    </row>
    <row r="46" spans="1:25" s="19" customFormat="1" ht="17.25" thickBot="1">
      <c r="A46" s="875" t="s">
        <v>69</v>
      </c>
      <c r="B46" s="876"/>
      <c r="C46" s="114"/>
      <c r="D46" s="115">
        <f>(SUM(D6:D45)-D18)/2</f>
        <v>17140</v>
      </c>
      <c r="E46" s="115">
        <f t="shared" ref="E46:G46" si="47">(SUM(E6:E45)-E18)/2</f>
        <v>0</v>
      </c>
      <c r="F46" s="115">
        <f t="shared" si="47"/>
        <v>0</v>
      </c>
      <c r="G46" s="115">
        <f t="shared" si="47"/>
        <v>0</v>
      </c>
      <c r="H46" s="116">
        <f>H8+H17+H21+H31+H24+H28+H34+H45</f>
        <v>0</v>
      </c>
      <c r="I46" s="116">
        <f>I8+I17+I21+I31+I24+I28+I34+I45</f>
        <v>0</v>
      </c>
      <c r="J46" s="115">
        <f>(SUM(J6:J45)-J18)/2</f>
        <v>14834</v>
      </c>
      <c r="K46" s="115">
        <f t="shared" ref="K46:M46" si="48">(SUM(K6:K45)-K18)/2</f>
        <v>0</v>
      </c>
      <c r="L46" s="115">
        <f t="shared" si="48"/>
        <v>6148</v>
      </c>
      <c r="M46" s="115">
        <f t="shared" si="48"/>
        <v>-6148</v>
      </c>
      <c r="N46" s="116">
        <f>N8+N17+N21+N31+N24+N28+N34+N45</f>
        <v>0</v>
      </c>
      <c r="O46" s="115">
        <f>(SUM(O6:O45)-O18)/2</f>
        <v>22702</v>
      </c>
      <c r="P46" s="115">
        <f t="shared" ref="P46:R46" si="49">(SUM(P6:P45)-P18)/2</f>
        <v>0</v>
      </c>
      <c r="Q46" s="115">
        <f t="shared" si="49"/>
        <v>6256</v>
      </c>
      <c r="R46" s="115">
        <f t="shared" si="49"/>
        <v>-6256</v>
      </c>
      <c r="S46" s="115">
        <f>S18+S21+S24+S28+S31+S34+S45</f>
        <v>27</v>
      </c>
      <c r="T46" s="116"/>
      <c r="U46" s="89"/>
      <c r="V46" s="3"/>
    </row>
    <row r="47" spans="1:25" s="19" customFormat="1" ht="17.25" thickBot="1">
      <c r="A47" s="877" t="s">
        <v>128</v>
      </c>
      <c r="B47" s="872"/>
      <c r="C47" s="870">
        <f>D46+F46</f>
        <v>17140</v>
      </c>
      <c r="D47" s="871"/>
      <c r="E47" s="871"/>
      <c r="F47" s="871"/>
      <c r="G47" s="872"/>
      <c r="H47" s="870">
        <f>J46+L46</f>
        <v>20982</v>
      </c>
      <c r="I47" s="871"/>
      <c r="J47" s="871"/>
      <c r="K47" s="871"/>
      <c r="L47" s="871"/>
      <c r="M47" s="872"/>
      <c r="N47" s="873">
        <f>O46+Q46</f>
        <v>28958</v>
      </c>
      <c r="O47" s="871"/>
      <c r="P47" s="871"/>
      <c r="Q47" s="871"/>
      <c r="R47" s="871"/>
      <c r="S47" s="871"/>
      <c r="T47" s="872"/>
      <c r="U47" s="40"/>
      <c r="V47" s="3"/>
    </row>
    <row r="48" spans="1:25" s="19" customFormat="1">
      <c r="Q48" s="3"/>
      <c r="R48" s="3"/>
      <c r="V48" s="3"/>
    </row>
  </sheetData>
  <sheetProtection formatCells="0" formatColumns="0" formatRows="0" insertRows="0"/>
  <mergeCells count="14">
    <mergeCell ref="H47:M47"/>
    <mergeCell ref="N47:T47"/>
    <mergeCell ref="A9:A14"/>
    <mergeCell ref="A15:A16"/>
    <mergeCell ref="A26:A27"/>
    <mergeCell ref="A46:B46"/>
    <mergeCell ref="A47:B47"/>
    <mergeCell ref="C47:G47"/>
    <mergeCell ref="L1:Q1"/>
    <mergeCell ref="A4:A5"/>
    <mergeCell ref="B4:B5"/>
    <mergeCell ref="C4:G4"/>
    <mergeCell ref="H4:M4"/>
    <mergeCell ref="N4:T4"/>
  </mergeCells>
  <phoneticPr fontId="3" type="noConversion"/>
  <printOptions horizontalCentered="1"/>
  <pageMargins left="0.15748031496062992" right="0.11811023622047245" top="0.15748031496062992" bottom="0.19685039370078741" header="0.15748031496062992" footer="0.11811023622047245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8451E-E1CF-427E-936D-EFC198BDD26C}">
  <dimension ref="A1:AF89"/>
  <sheetViews>
    <sheetView showZeros="0"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6.5"/>
  <cols>
    <col min="1" max="7" width="9" style="282"/>
    <col min="8" max="12" width="0" style="282" hidden="1" customWidth="1"/>
    <col min="13" max="13" width="9" style="282"/>
    <col min="14" max="18" width="0" style="282" hidden="1" customWidth="1"/>
    <col min="19" max="19" width="9" style="282"/>
    <col min="20" max="24" width="0" style="282" hidden="1" customWidth="1"/>
    <col min="25" max="26" width="9" style="282"/>
    <col min="27" max="31" width="0" style="282" hidden="1" customWidth="1"/>
    <col min="32" max="16384" width="9" style="282"/>
  </cols>
  <sheetData>
    <row r="1" spans="1:32" s="503" customFormat="1">
      <c r="A1" s="510">
        <f>作業表!H2</f>
        <v>113</v>
      </c>
      <c r="B1" s="510" t="str">
        <f>作業表!I2</f>
        <v>年</v>
      </c>
      <c r="C1" s="510">
        <f>作業表!J2</f>
        <v>8</v>
      </c>
      <c r="D1" s="510" t="str">
        <f>作業表!K2</f>
        <v>月</v>
      </c>
    </row>
    <row r="2" spans="1:32" ht="28.5">
      <c r="A2" s="504" t="s">
        <v>418</v>
      </c>
      <c r="B2" s="505" t="s">
        <v>419</v>
      </c>
      <c r="C2" s="505" t="s">
        <v>420</v>
      </c>
      <c r="D2" s="505" t="s">
        <v>421</v>
      </c>
      <c r="E2" s="505" t="s">
        <v>422</v>
      </c>
      <c r="F2" s="505" t="s">
        <v>423</v>
      </c>
      <c r="G2" s="506" t="s">
        <v>424</v>
      </c>
      <c r="H2" s="505" t="s">
        <v>419</v>
      </c>
      <c r="I2" s="505" t="s">
        <v>420</v>
      </c>
      <c r="J2" s="505" t="s">
        <v>421</v>
      </c>
      <c r="K2" s="505" t="s">
        <v>422</v>
      </c>
      <c r="L2" s="505" t="s">
        <v>423</v>
      </c>
      <c r="M2" s="507" t="s">
        <v>425</v>
      </c>
      <c r="N2" s="505" t="s">
        <v>419</v>
      </c>
      <c r="O2" s="505" t="s">
        <v>420</v>
      </c>
      <c r="P2" s="505" t="s">
        <v>421</v>
      </c>
      <c r="Q2" s="505" t="s">
        <v>422</v>
      </c>
      <c r="R2" s="505" t="s">
        <v>423</v>
      </c>
      <c r="S2" s="507" t="s">
        <v>426</v>
      </c>
      <c r="T2" s="505" t="s">
        <v>419</v>
      </c>
      <c r="U2" s="505" t="s">
        <v>420</v>
      </c>
      <c r="V2" s="505" t="s">
        <v>421</v>
      </c>
      <c r="W2" s="505" t="s">
        <v>422</v>
      </c>
      <c r="X2" s="505" t="s">
        <v>423</v>
      </c>
      <c r="Y2" s="507" t="s">
        <v>427</v>
      </c>
      <c r="Z2" s="508" t="s">
        <v>428</v>
      </c>
      <c r="AA2" s="505" t="s">
        <v>419</v>
      </c>
      <c r="AB2" s="505" t="s">
        <v>420</v>
      </c>
      <c r="AC2" s="505" t="s">
        <v>421</v>
      </c>
      <c r="AD2" s="505" t="s">
        <v>422</v>
      </c>
      <c r="AE2" s="505" t="s">
        <v>423</v>
      </c>
      <c r="AF2" s="506" t="s">
        <v>429</v>
      </c>
    </row>
    <row r="3" spans="1:32">
      <c r="A3" s="478" t="s">
        <v>430</v>
      </c>
      <c r="B3" s="511">
        <v>7040</v>
      </c>
      <c r="C3" s="511">
        <v>0</v>
      </c>
      <c r="D3" s="511">
        <v>0</v>
      </c>
      <c r="E3" s="511">
        <v>0</v>
      </c>
      <c r="F3" s="511">
        <v>0</v>
      </c>
      <c r="G3" s="511">
        <v>7040</v>
      </c>
      <c r="H3" s="511">
        <v>0</v>
      </c>
      <c r="I3" s="511">
        <v>0</v>
      </c>
      <c r="J3" s="511">
        <v>0</v>
      </c>
      <c r="K3" s="511">
        <v>0</v>
      </c>
      <c r="L3" s="511">
        <v>0</v>
      </c>
      <c r="M3" s="511">
        <v>0</v>
      </c>
      <c r="N3" s="511">
        <v>0</v>
      </c>
      <c r="O3" s="511">
        <v>0</v>
      </c>
      <c r="P3" s="511">
        <v>0</v>
      </c>
      <c r="Q3" s="511">
        <v>0</v>
      </c>
      <c r="R3" s="511">
        <v>0</v>
      </c>
      <c r="S3" s="511">
        <v>0</v>
      </c>
      <c r="T3" s="511">
        <v>0</v>
      </c>
      <c r="U3" s="511">
        <v>0</v>
      </c>
      <c r="V3" s="511">
        <v>0</v>
      </c>
      <c r="W3" s="511">
        <v>0</v>
      </c>
      <c r="X3" s="511">
        <v>0</v>
      </c>
      <c r="Y3" s="511">
        <v>0</v>
      </c>
      <c r="Z3" s="511">
        <v>0</v>
      </c>
      <c r="AA3" s="511">
        <v>7040</v>
      </c>
      <c r="AB3" s="511">
        <v>0</v>
      </c>
      <c r="AC3" s="511">
        <v>0</v>
      </c>
      <c r="AD3" s="511">
        <v>0</v>
      </c>
      <c r="AE3" s="511">
        <v>0</v>
      </c>
      <c r="AF3" s="512">
        <v>7040</v>
      </c>
    </row>
    <row r="4" spans="1:32">
      <c r="A4" s="478" t="s">
        <v>431</v>
      </c>
      <c r="B4" s="511">
        <v>6936</v>
      </c>
      <c r="C4" s="511">
        <v>0</v>
      </c>
      <c r="D4" s="511">
        <v>0</v>
      </c>
      <c r="E4" s="511">
        <v>1008</v>
      </c>
      <c r="F4" s="511">
        <v>0</v>
      </c>
      <c r="G4" s="511">
        <v>7944</v>
      </c>
      <c r="H4" s="511">
        <v>0</v>
      </c>
      <c r="I4" s="511">
        <v>0</v>
      </c>
      <c r="J4" s="511">
        <v>0</v>
      </c>
      <c r="K4" s="511">
        <v>0</v>
      </c>
      <c r="L4" s="511">
        <v>0</v>
      </c>
      <c r="M4" s="511">
        <v>0</v>
      </c>
      <c r="N4" s="511">
        <v>0</v>
      </c>
      <c r="O4" s="511">
        <v>0</v>
      </c>
      <c r="P4" s="511">
        <v>0</v>
      </c>
      <c r="Q4" s="511">
        <v>0</v>
      </c>
      <c r="R4" s="511">
        <v>0</v>
      </c>
      <c r="S4" s="511">
        <v>0</v>
      </c>
      <c r="T4" s="511">
        <v>0</v>
      </c>
      <c r="U4" s="511">
        <v>0</v>
      </c>
      <c r="V4" s="511">
        <v>0</v>
      </c>
      <c r="W4" s="511">
        <v>0</v>
      </c>
      <c r="X4" s="511">
        <v>0</v>
      </c>
      <c r="Y4" s="511">
        <v>0</v>
      </c>
      <c r="Z4" s="511">
        <v>0</v>
      </c>
      <c r="AA4" s="511">
        <v>6936</v>
      </c>
      <c r="AB4" s="511">
        <v>0</v>
      </c>
      <c r="AC4" s="511">
        <v>0</v>
      </c>
      <c r="AD4" s="511">
        <v>1008</v>
      </c>
      <c r="AE4" s="511">
        <v>0</v>
      </c>
      <c r="AF4" s="512">
        <v>7944</v>
      </c>
    </row>
    <row r="5" spans="1:32">
      <c r="A5" s="478" t="s">
        <v>432</v>
      </c>
      <c r="B5" s="511">
        <v>1734</v>
      </c>
      <c r="C5" s="511">
        <v>0</v>
      </c>
      <c r="D5" s="511">
        <v>0</v>
      </c>
      <c r="E5" s="511">
        <v>0</v>
      </c>
      <c r="F5" s="511">
        <v>0</v>
      </c>
      <c r="G5" s="511">
        <v>1734</v>
      </c>
      <c r="H5" s="511">
        <v>0</v>
      </c>
      <c r="I5" s="511">
        <v>0</v>
      </c>
      <c r="J5" s="511">
        <v>0</v>
      </c>
      <c r="K5" s="511">
        <v>0</v>
      </c>
      <c r="L5" s="511">
        <v>0</v>
      </c>
      <c r="M5" s="511">
        <v>0</v>
      </c>
      <c r="N5" s="511">
        <v>0</v>
      </c>
      <c r="O5" s="511">
        <v>0</v>
      </c>
      <c r="P5" s="511">
        <v>0</v>
      </c>
      <c r="Q5" s="511">
        <v>0</v>
      </c>
      <c r="R5" s="511">
        <v>0</v>
      </c>
      <c r="S5" s="511">
        <v>0</v>
      </c>
      <c r="T5" s="511">
        <v>0</v>
      </c>
      <c r="U5" s="511">
        <v>0</v>
      </c>
      <c r="V5" s="511">
        <v>0</v>
      </c>
      <c r="W5" s="511">
        <v>0</v>
      </c>
      <c r="X5" s="511">
        <v>0</v>
      </c>
      <c r="Y5" s="511">
        <v>0</v>
      </c>
      <c r="Z5" s="511">
        <v>0</v>
      </c>
      <c r="AA5" s="511">
        <v>1734</v>
      </c>
      <c r="AB5" s="511">
        <v>0</v>
      </c>
      <c r="AC5" s="511">
        <v>0</v>
      </c>
      <c r="AD5" s="511">
        <v>0</v>
      </c>
      <c r="AE5" s="511">
        <v>0</v>
      </c>
      <c r="AF5" s="512">
        <v>1734</v>
      </c>
    </row>
    <row r="6" spans="1:32">
      <c r="A6" s="478" t="s">
        <v>433</v>
      </c>
      <c r="B6" s="511">
        <v>0</v>
      </c>
      <c r="C6" s="511">
        <v>1680</v>
      </c>
      <c r="D6" s="511">
        <v>0</v>
      </c>
      <c r="E6" s="511">
        <v>0</v>
      </c>
      <c r="F6" s="511">
        <v>0</v>
      </c>
      <c r="G6" s="511">
        <v>1680</v>
      </c>
      <c r="H6" s="511">
        <v>0</v>
      </c>
      <c r="I6" s="511">
        <v>0</v>
      </c>
      <c r="J6" s="511">
        <v>0</v>
      </c>
      <c r="K6" s="511">
        <v>0</v>
      </c>
      <c r="L6" s="511">
        <v>0</v>
      </c>
      <c r="M6" s="511">
        <v>0</v>
      </c>
      <c r="N6" s="511">
        <v>0</v>
      </c>
      <c r="O6" s="511">
        <v>0</v>
      </c>
      <c r="P6" s="511">
        <v>0</v>
      </c>
      <c r="Q6" s="511">
        <v>0</v>
      </c>
      <c r="R6" s="511">
        <v>0</v>
      </c>
      <c r="S6" s="511">
        <v>0</v>
      </c>
      <c r="T6" s="511">
        <v>0</v>
      </c>
      <c r="U6" s="511">
        <v>0</v>
      </c>
      <c r="V6" s="511">
        <v>0</v>
      </c>
      <c r="W6" s="511">
        <v>0</v>
      </c>
      <c r="X6" s="511">
        <v>0</v>
      </c>
      <c r="Y6" s="511">
        <v>0</v>
      </c>
      <c r="Z6" s="511">
        <v>0</v>
      </c>
      <c r="AA6" s="511">
        <v>0</v>
      </c>
      <c r="AB6" s="511">
        <v>1680</v>
      </c>
      <c r="AC6" s="511">
        <v>0</v>
      </c>
      <c r="AD6" s="511">
        <v>0</v>
      </c>
      <c r="AE6" s="511">
        <v>0</v>
      </c>
      <c r="AF6" s="512">
        <v>1680</v>
      </c>
    </row>
    <row r="7" spans="1:32">
      <c r="A7" s="478" t="s">
        <v>434</v>
      </c>
      <c r="B7" s="511">
        <v>0</v>
      </c>
      <c r="C7" s="511">
        <v>1680</v>
      </c>
      <c r="D7" s="511">
        <v>0</v>
      </c>
      <c r="E7" s="511">
        <v>336</v>
      </c>
      <c r="F7" s="511">
        <v>0</v>
      </c>
      <c r="G7" s="511">
        <v>2016</v>
      </c>
      <c r="H7" s="511">
        <v>0</v>
      </c>
      <c r="I7" s="511">
        <v>0</v>
      </c>
      <c r="J7" s="511">
        <v>0</v>
      </c>
      <c r="K7" s="511">
        <v>0</v>
      </c>
      <c r="L7" s="511">
        <v>0</v>
      </c>
      <c r="M7" s="511">
        <v>0</v>
      </c>
      <c r="N7" s="511">
        <v>0</v>
      </c>
      <c r="O7" s="511">
        <v>0</v>
      </c>
      <c r="P7" s="511">
        <v>0</v>
      </c>
      <c r="Q7" s="511">
        <v>0</v>
      </c>
      <c r="R7" s="511">
        <v>0</v>
      </c>
      <c r="S7" s="511">
        <v>0</v>
      </c>
      <c r="T7" s="511">
        <v>0</v>
      </c>
      <c r="U7" s="511">
        <v>0</v>
      </c>
      <c r="V7" s="511">
        <v>0</v>
      </c>
      <c r="W7" s="511">
        <v>0</v>
      </c>
      <c r="X7" s="511">
        <v>0</v>
      </c>
      <c r="Y7" s="511">
        <v>0</v>
      </c>
      <c r="Z7" s="511">
        <v>0</v>
      </c>
      <c r="AA7" s="511">
        <v>0</v>
      </c>
      <c r="AB7" s="511">
        <v>1680</v>
      </c>
      <c r="AC7" s="511">
        <v>0</v>
      </c>
      <c r="AD7" s="511">
        <v>336</v>
      </c>
      <c r="AE7" s="511">
        <v>0</v>
      </c>
      <c r="AF7" s="512">
        <v>2016</v>
      </c>
    </row>
    <row r="8" spans="1:32">
      <c r="A8" s="478" t="s">
        <v>435</v>
      </c>
      <c r="B8" s="511">
        <v>0</v>
      </c>
      <c r="C8" s="511">
        <v>1680</v>
      </c>
      <c r="D8" s="511">
        <v>0</v>
      </c>
      <c r="E8" s="511">
        <v>0</v>
      </c>
      <c r="F8" s="511">
        <v>0</v>
      </c>
      <c r="G8" s="511">
        <v>1680</v>
      </c>
      <c r="H8" s="511">
        <v>0</v>
      </c>
      <c r="I8" s="511">
        <v>0</v>
      </c>
      <c r="J8" s="511">
        <v>0</v>
      </c>
      <c r="K8" s="511">
        <v>0</v>
      </c>
      <c r="L8" s="511">
        <v>0</v>
      </c>
      <c r="M8" s="511">
        <v>0</v>
      </c>
      <c r="N8" s="511">
        <v>0</v>
      </c>
      <c r="O8" s="511">
        <v>0</v>
      </c>
      <c r="P8" s="511">
        <v>0</v>
      </c>
      <c r="Q8" s="511">
        <v>0</v>
      </c>
      <c r="R8" s="511">
        <v>0</v>
      </c>
      <c r="S8" s="511">
        <v>0</v>
      </c>
      <c r="T8" s="511">
        <v>0</v>
      </c>
      <c r="U8" s="511">
        <v>0</v>
      </c>
      <c r="V8" s="511">
        <v>0</v>
      </c>
      <c r="W8" s="511">
        <v>0</v>
      </c>
      <c r="X8" s="511">
        <v>0</v>
      </c>
      <c r="Y8" s="511">
        <v>0</v>
      </c>
      <c r="Z8" s="511">
        <v>0</v>
      </c>
      <c r="AA8" s="511">
        <v>0</v>
      </c>
      <c r="AB8" s="511">
        <v>1680</v>
      </c>
      <c r="AC8" s="511">
        <v>0</v>
      </c>
      <c r="AD8" s="511">
        <v>0</v>
      </c>
      <c r="AE8" s="511">
        <v>0</v>
      </c>
      <c r="AF8" s="512">
        <v>1680</v>
      </c>
    </row>
    <row r="9" spans="1:32">
      <c r="A9" s="478" t="s">
        <v>436</v>
      </c>
      <c r="B9" s="511">
        <v>0</v>
      </c>
      <c r="C9" s="511">
        <v>1680</v>
      </c>
      <c r="D9" s="511">
        <v>0</v>
      </c>
      <c r="E9" s="511">
        <v>0</v>
      </c>
      <c r="F9" s="511">
        <v>0</v>
      </c>
      <c r="G9" s="511">
        <v>1680</v>
      </c>
      <c r="H9" s="511">
        <v>0</v>
      </c>
      <c r="I9" s="511">
        <v>0</v>
      </c>
      <c r="J9" s="511">
        <v>0</v>
      </c>
      <c r="K9" s="511">
        <v>0</v>
      </c>
      <c r="L9" s="511">
        <v>0</v>
      </c>
      <c r="M9" s="511">
        <v>0</v>
      </c>
      <c r="N9" s="511">
        <v>0</v>
      </c>
      <c r="O9" s="511">
        <v>0</v>
      </c>
      <c r="P9" s="511">
        <v>0</v>
      </c>
      <c r="Q9" s="511">
        <v>0</v>
      </c>
      <c r="R9" s="511">
        <v>0</v>
      </c>
      <c r="S9" s="511">
        <v>0</v>
      </c>
      <c r="T9" s="511">
        <v>0</v>
      </c>
      <c r="U9" s="511">
        <v>0</v>
      </c>
      <c r="V9" s="511">
        <v>0</v>
      </c>
      <c r="W9" s="511">
        <v>0</v>
      </c>
      <c r="X9" s="511">
        <v>0</v>
      </c>
      <c r="Y9" s="511">
        <v>0</v>
      </c>
      <c r="Z9" s="511">
        <v>0</v>
      </c>
      <c r="AA9" s="511">
        <v>0</v>
      </c>
      <c r="AB9" s="511">
        <v>1680</v>
      </c>
      <c r="AC9" s="511">
        <v>0</v>
      </c>
      <c r="AD9" s="511">
        <v>0</v>
      </c>
      <c r="AE9" s="511">
        <v>0</v>
      </c>
      <c r="AF9" s="512">
        <v>1680</v>
      </c>
    </row>
    <row r="10" spans="1:32">
      <c r="A10" s="478" t="s">
        <v>437</v>
      </c>
      <c r="B10" s="511">
        <v>0</v>
      </c>
      <c r="C10" s="511">
        <v>1680</v>
      </c>
      <c r="D10" s="511">
        <v>0</v>
      </c>
      <c r="E10" s="511">
        <v>0</v>
      </c>
      <c r="F10" s="511">
        <v>0</v>
      </c>
      <c r="G10" s="511">
        <v>1680</v>
      </c>
      <c r="H10" s="511">
        <v>0</v>
      </c>
      <c r="I10" s="511">
        <v>0</v>
      </c>
      <c r="J10" s="511">
        <v>0</v>
      </c>
      <c r="K10" s="511">
        <v>0</v>
      </c>
      <c r="L10" s="511">
        <v>0</v>
      </c>
      <c r="M10" s="511">
        <v>0</v>
      </c>
      <c r="N10" s="511">
        <v>0</v>
      </c>
      <c r="O10" s="511">
        <v>0</v>
      </c>
      <c r="P10" s="511">
        <v>0</v>
      </c>
      <c r="Q10" s="511">
        <v>0</v>
      </c>
      <c r="R10" s="511">
        <v>0</v>
      </c>
      <c r="S10" s="511">
        <v>0</v>
      </c>
      <c r="T10" s="511">
        <v>0</v>
      </c>
      <c r="U10" s="511">
        <v>0</v>
      </c>
      <c r="V10" s="511">
        <v>0</v>
      </c>
      <c r="W10" s="511">
        <v>0</v>
      </c>
      <c r="X10" s="511">
        <v>0</v>
      </c>
      <c r="Y10" s="511">
        <v>0</v>
      </c>
      <c r="Z10" s="511">
        <v>0</v>
      </c>
      <c r="AA10" s="511">
        <v>0</v>
      </c>
      <c r="AB10" s="511">
        <v>1680</v>
      </c>
      <c r="AC10" s="511">
        <v>0</v>
      </c>
      <c r="AD10" s="511">
        <v>0</v>
      </c>
      <c r="AE10" s="511">
        <v>0</v>
      </c>
      <c r="AF10" s="512">
        <v>1680</v>
      </c>
    </row>
    <row r="11" spans="1:32">
      <c r="A11" s="478" t="s">
        <v>438</v>
      </c>
      <c r="B11" s="511">
        <v>0</v>
      </c>
      <c r="C11" s="511">
        <v>3360</v>
      </c>
      <c r="D11" s="511">
        <v>0</v>
      </c>
      <c r="E11" s="511">
        <v>0</v>
      </c>
      <c r="F11" s="511">
        <v>0</v>
      </c>
      <c r="G11" s="511">
        <v>3360</v>
      </c>
      <c r="H11" s="511">
        <v>0</v>
      </c>
      <c r="I11" s="511">
        <v>0</v>
      </c>
      <c r="J11" s="511">
        <v>0</v>
      </c>
      <c r="K11" s="511">
        <v>0</v>
      </c>
      <c r="L11" s="511">
        <v>0</v>
      </c>
      <c r="M11" s="511">
        <v>0</v>
      </c>
      <c r="N11" s="511">
        <v>0</v>
      </c>
      <c r="O11" s="511">
        <v>0</v>
      </c>
      <c r="P11" s="511">
        <v>0</v>
      </c>
      <c r="Q11" s="511">
        <v>0</v>
      </c>
      <c r="R11" s="511">
        <v>0</v>
      </c>
      <c r="S11" s="511">
        <v>0</v>
      </c>
      <c r="T11" s="511">
        <v>0</v>
      </c>
      <c r="U11" s="511">
        <v>0</v>
      </c>
      <c r="V11" s="511">
        <v>0</v>
      </c>
      <c r="W11" s="511">
        <v>0</v>
      </c>
      <c r="X11" s="511">
        <v>0</v>
      </c>
      <c r="Y11" s="511">
        <v>0</v>
      </c>
      <c r="Z11" s="511">
        <v>0</v>
      </c>
      <c r="AA11" s="511">
        <v>0</v>
      </c>
      <c r="AB11" s="511">
        <v>3360</v>
      </c>
      <c r="AC11" s="511">
        <v>0</v>
      </c>
      <c r="AD11" s="511">
        <v>0</v>
      </c>
      <c r="AE11" s="511">
        <v>0</v>
      </c>
      <c r="AF11" s="512">
        <v>3360</v>
      </c>
    </row>
    <row r="12" spans="1:32">
      <c r="A12" s="478" t="s">
        <v>439</v>
      </c>
      <c r="B12" s="511">
        <v>0</v>
      </c>
      <c r="C12" s="511">
        <v>3360</v>
      </c>
      <c r="D12" s="511">
        <v>0</v>
      </c>
      <c r="E12" s="511">
        <v>0</v>
      </c>
      <c r="F12" s="511">
        <v>0</v>
      </c>
      <c r="G12" s="511">
        <v>3360</v>
      </c>
      <c r="H12" s="511">
        <v>0</v>
      </c>
      <c r="I12" s="511">
        <v>0</v>
      </c>
      <c r="J12" s="511">
        <v>0</v>
      </c>
      <c r="K12" s="511">
        <v>0</v>
      </c>
      <c r="L12" s="511">
        <v>0</v>
      </c>
      <c r="M12" s="511">
        <v>0</v>
      </c>
      <c r="N12" s="511">
        <v>0</v>
      </c>
      <c r="O12" s="511">
        <v>0</v>
      </c>
      <c r="P12" s="511">
        <v>0</v>
      </c>
      <c r="Q12" s="511">
        <v>0</v>
      </c>
      <c r="R12" s="511">
        <v>0</v>
      </c>
      <c r="S12" s="511">
        <v>0</v>
      </c>
      <c r="T12" s="511">
        <v>0</v>
      </c>
      <c r="U12" s="511">
        <v>0</v>
      </c>
      <c r="V12" s="511">
        <v>0</v>
      </c>
      <c r="W12" s="511">
        <v>0</v>
      </c>
      <c r="X12" s="511">
        <v>0</v>
      </c>
      <c r="Y12" s="511">
        <v>0</v>
      </c>
      <c r="Z12" s="511">
        <v>0</v>
      </c>
      <c r="AA12" s="511">
        <v>0</v>
      </c>
      <c r="AB12" s="511">
        <v>3360</v>
      </c>
      <c r="AC12" s="511">
        <v>0</v>
      </c>
      <c r="AD12" s="511">
        <v>0</v>
      </c>
      <c r="AE12" s="511">
        <v>0</v>
      </c>
      <c r="AF12" s="512">
        <v>3360</v>
      </c>
    </row>
    <row r="13" spans="1:32">
      <c r="A13" s="478" t="s">
        <v>440</v>
      </c>
      <c r="B13" s="511">
        <v>0</v>
      </c>
      <c r="C13" s="511">
        <v>1680</v>
      </c>
      <c r="D13" s="511">
        <v>0</v>
      </c>
      <c r="E13" s="511">
        <v>0</v>
      </c>
      <c r="F13" s="511">
        <v>0</v>
      </c>
      <c r="G13" s="511">
        <v>1680</v>
      </c>
      <c r="H13" s="511">
        <v>0</v>
      </c>
      <c r="I13" s="511">
        <v>0</v>
      </c>
      <c r="J13" s="511">
        <v>0</v>
      </c>
      <c r="K13" s="511">
        <v>0</v>
      </c>
      <c r="L13" s="511">
        <v>0</v>
      </c>
      <c r="M13" s="511">
        <v>0</v>
      </c>
      <c r="N13" s="511">
        <v>0</v>
      </c>
      <c r="O13" s="511">
        <v>0</v>
      </c>
      <c r="P13" s="511">
        <v>0</v>
      </c>
      <c r="Q13" s="511">
        <v>0</v>
      </c>
      <c r="R13" s="511">
        <v>0</v>
      </c>
      <c r="S13" s="511">
        <v>0</v>
      </c>
      <c r="T13" s="511">
        <v>0</v>
      </c>
      <c r="U13" s="511">
        <v>0</v>
      </c>
      <c r="V13" s="511">
        <v>0</v>
      </c>
      <c r="W13" s="511">
        <v>0</v>
      </c>
      <c r="X13" s="511">
        <v>0</v>
      </c>
      <c r="Y13" s="511">
        <v>0</v>
      </c>
      <c r="Z13" s="511">
        <v>0</v>
      </c>
      <c r="AA13" s="511">
        <v>0</v>
      </c>
      <c r="AB13" s="511">
        <v>1680</v>
      </c>
      <c r="AC13" s="511">
        <v>0</v>
      </c>
      <c r="AD13" s="511">
        <v>0</v>
      </c>
      <c r="AE13" s="511">
        <v>0</v>
      </c>
      <c r="AF13" s="512">
        <v>1680</v>
      </c>
    </row>
    <row r="14" spans="1:32">
      <c r="A14" s="478" t="s">
        <v>441</v>
      </c>
      <c r="B14" s="511">
        <v>0</v>
      </c>
      <c r="C14" s="511">
        <v>1680</v>
      </c>
      <c r="D14" s="511">
        <v>0</v>
      </c>
      <c r="E14" s="511">
        <v>0</v>
      </c>
      <c r="F14" s="511">
        <v>0</v>
      </c>
      <c r="G14" s="511">
        <v>1680</v>
      </c>
      <c r="H14" s="511">
        <v>0</v>
      </c>
      <c r="I14" s="511">
        <v>0</v>
      </c>
      <c r="J14" s="511">
        <v>0</v>
      </c>
      <c r="K14" s="511">
        <v>0</v>
      </c>
      <c r="L14" s="511">
        <v>0</v>
      </c>
      <c r="M14" s="511">
        <v>0</v>
      </c>
      <c r="N14" s="511">
        <v>0</v>
      </c>
      <c r="O14" s="511">
        <v>0</v>
      </c>
      <c r="P14" s="511">
        <v>0</v>
      </c>
      <c r="Q14" s="511">
        <v>0</v>
      </c>
      <c r="R14" s="511">
        <v>0</v>
      </c>
      <c r="S14" s="511">
        <v>0</v>
      </c>
      <c r="T14" s="511">
        <v>0</v>
      </c>
      <c r="U14" s="511">
        <v>0</v>
      </c>
      <c r="V14" s="511">
        <v>0</v>
      </c>
      <c r="W14" s="511">
        <v>0</v>
      </c>
      <c r="X14" s="511">
        <v>0</v>
      </c>
      <c r="Y14" s="511">
        <v>0</v>
      </c>
      <c r="Z14" s="511">
        <v>0</v>
      </c>
      <c r="AA14" s="511">
        <v>0</v>
      </c>
      <c r="AB14" s="511">
        <v>1680</v>
      </c>
      <c r="AC14" s="511">
        <v>0</v>
      </c>
      <c r="AD14" s="511">
        <v>0</v>
      </c>
      <c r="AE14" s="511">
        <v>0</v>
      </c>
      <c r="AF14" s="512">
        <v>1680</v>
      </c>
    </row>
    <row r="15" spans="1:32">
      <c r="A15" s="478" t="s">
        <v>442</v>
      </c>
      <c r="B15" s="511">
        <v>0</v>
      </c>
      <c r="C15" s="511">
        <v>1680</v>
      </c>
      <c r="D15" s="511">
        <v>0</v>
      </c>
      <c r="E15" s="511">
        <v>0</v>
      </c>
      <c r="F15" s="511">
        <v>0</v>
      </c>
      <c r="G15" s="511">
        <v>1680</v>
      </c>
      <c r="H15" s="511">
        <v>0</v>
      </c>
      <c r="I15" s="511">
        <v>0</v>
      </c>
      <c r="J15" s="511">
        <v>0</v>
      </c>
      <c r="K15" s="511">
        <v>0</v>
      </c>
      <c r="L15" s="511">
        <v>0</v>
      </c>
      <c r="M15" s="511">
        <v>0</v>
      </c>
      <c r="N15" s="511">
        <v>0</v>
      </c>
      <c r="O15" s="511">
        <v>0</v>
      </c>
      <c r="P15" s="511">
        <v>0</v>
      </c>
      <c r="Q15" s="511">
        <v>0</v>
      </c>
      <c r="R15" s="511">
        <v>0</v>
      </c>
      <c r="S15" s="511">
        <v>0</v>
      </c>
      <c r="T15" s="511">
        <v>0</v>
      </c>
      <c r="U15" s="511">
        <v>0</v>
      </c>
      <c r="V15" s="511">
        <v>0</v>
      </c>
      <c r="W15" s="511">
        <v>0</v>
      </c>
      <c r="X15" s="511">
        <v>0</v>
      </c>
      <c r="Y15" s="511">
        <v>0</v>
      </c>
      <c r="Z15" s="511">
        <v>0</v>
      </c>
      <c r="AA15" s="511">
        <v>0</v>
      </c>
      <c r="AB15" s="511">
        <v>1680</v>
      </c>
      <c r="AC15" s="511">
        <v>0</v>
      </c>
      <c r="AD15" s="511">
        <v>0</v>
      </c>
      <c r="AE15" s="511">
        <v>0</v>
      </c>
      <c r="AF15" s="512">
        <v>1680</v>
      </c>
    </row>
    <row r="16" spans="1:32">
      <c r="A16" s="478" t="s">
        <v>443</v>
      </c>
      <c r="B16" s="511">
        <v>0</v>
      </c>
      <c r="C16" s="511">
        <v>1680</v>
      </c>
      <c r="D16" s="511">
        <v>0</v>
      </c>
      <c r="E16" s="511">
        <v>0</v>
      </c>
      <c r="F16" s="511">
        <v>0</v>
      </c>
      <c r="G16" s="511">
        <v>1680</v>
      </c>
      <c r="H16" s="511">
        <v>0</v>
      </c>
      <c r="I16" s="511">
        <v>0</v>
      </c>
      <c r="J16" s="511">
        <v>0</v>
      </c>
      <c r="K16" s="511">
        <v>0</v>
      </c>
      <c r="L16" s="511">
        <v>0</v>
      </c>
      <c r="M16" s="511">
        <v>0</v>
      </c>
      <c r="N16" s="511">
        <v>0</v>
      </c>
      <c r="O16" s="511">
        <v>0</v>
      </c>
      <c r="P16" s="511">
        <v>0</v>
      </c>
      <c r="Q16" s="511">
        <v>0</v>
      </c>
      <c r="R16" s="511">
        <v>0</v>
      </c>
      <c r="S16" s="511">
        <v>0</v>
      </c>
      <c r="T16" s="511">
        <v>0</v>
      </c>
      <c r="U16" s="511">
        <v>0</v>
      </c>
      <c r="V16" s="511">
        <v>0</v>
      </c>
      <c r="W16" s="511">
        <v>0</v>
      </c>
      <c r="X16" s="511">
        <v>0</v>
      </c>
      <c r="Y16" s="511">
        <v>0</v>
      </c>
      <c r="Z16" s="511">
        <v>0</v>
      </c>
      <c r="AA16" s="511">
        <v>0</v>
      </c>
      <c r="AB16" s="511">
        <v>1680</v>
      </c>
      <c r="AC16" s="511">
        <v>0</v>
      </c>
      <c r="AD16" s="511">
        <v>0</v>
      </c>
      <c r="AE16" s="511">
        <v>0</v>
      </c>
      <c r="AF16" s="512">
        <v>1680</v>
      </c>
    </row>
    <row r="17" spans="1:32">
      <c r="A17" s="478" t="s">
        <v>444</v>
      </c>
      <c r="B17" s="511">
        <v>0</v>
      </c>
      <c r="C17" s="511">
        <v>1680</v>
      </c>
      <c r="D17" s="511">
        <v>0</v>
      </c>
      <c r="E17" s="511">
        <v>0</v>
      </c>
      <c r="F17" s="511">
        <v>0</v>
      </c>
      <c r="G17" s="511">
        <v>1680</v>
      </c>
      <c r="H17" s="511">
        <v>0</v>
      </c>
      <c r="I17" s="511">
        <v>0</v>
      </c>
      <c r="J17" s="511">
        <v>0</v>
      </c>
      <c r="K17" s="511">
        <v>0</v>
      </c>
      <c r="L17" s="511">
        <v>0</v>
      </c>
      <c r="M17" s="511">
        <v>0</v>
      </c>
      <c r="N17" s="511">
        <v>0</v>
      </c>
      <c r="O17" s="511">
        <v>0</v>
      </c>
      <c r="P17" s="511">
        <v>0</v>
      </c>
      <c r="Q17" s="511">
        <v>0</v>
      </c>
      <c r="R17" s="511">
        <v>0</v>
      </c>
      <c r="S17" s="511">
        <v>0</v>
      </c>
      <c r="T17" s="511">
        <v>0</v>
      </c>
      <c r="U17" s="511">
        <v>0</v>
      </c>
      <c r="V17" s="511">
        <v>0</v>
      </c>
      <c r="W17" s="511">
        <v>0</v>
      </c>
      <c r="X17" s="511">
        <v>0</v>
      </c>
      <c r="Y17" s="511">
        <v>0</v>
      </c>
      <c r="Z17" s="511">
        <v>0</v>
      </c>
      <c r="AA17" s="511">
        <v>0</v>
      </c>
      <c r="AB17" s="511">
        <v>1680</v>
      </c>
      <c r="AC17" s="511">
        <v>0</v>
      </c>
      <c r="AD17" s="511">
        <v>0</v>
      </c>
      <c r="AE17" s="511">
        <v>0</v>
      </c>
      <c r="AF17" s="512">
        <v>1680</v>
      </c>
    </row>
    <row r="18" spans="1:32">
      <c r="A18" s="478" t="s">
        <v>445</v>
      </c>
      <c r="B18" s="511">
        <v>0</v>
      </c>
      <c r="C18" s="511">
        <v>1680</v>
      </c>
      <c r="D18" s="511">
        <v>0</v>
      </c>
      <c r="E18" s="511">
        <v>0</v>
      </c>
      <c r="F18" s="511">
        <v>0</v>
      </c>
      <c r="G18" s="511">
        <v>1680</v>
      </c>
      <c r="H18" s="511">
        <v>0</v>
      </c>
      <c r="I18" s="511">
        <v>0</v>
      </c>
      <c r="J18" s="511">
        <v>0</v>
      </c>
      <c r="K18" s="511">
        <v>0</v>
      </c>
      <c r="L18" s="511">
        <v>0</v>
      </c>
      <c r="M18" s="511">
        <v>0</v>
      </c>
      <c r="N18" s="511">
        <v>0</v>
      </c>
      <c r="O18" s="511">
        <v>0</v>
      </c>
      <c r="P18" s="511">
        <v>0</v>
      </c>
      <c r="Q18" s="511">
        <v>0</v>
      </c>
      <c r="R18" s="511">
        <v>0</v>
      </c>
      <c r="S18" s="511">
        <v>0</v>
      </c>
      <c r="T18" s="511">
        <v>0</v>
      </c>
      <c r="U18" s="511">
        <v>0</v>
      </c>
      <c r="V18" s="511">
        <v>0</v>
      </c>
      <c r="W18" s="511">
        <v>0</v>
      </c>
      <c r="X18" s="511">
        <v>0</v>
      </c>
      <c r="Y18" s="511">
        <v>0</v>
      </c>
      <c r="Z18" s="511">
        <v>0</v>
      </c>
      <c r="AA18" s="511">
        <v>0</v>
      </c>
      <c r="AB18" s="511">
        <v>1680</v>
      </c>
      <c r="AC18" s="511">
        <v>0</v>
      </c>
      <c r="AD18" s="511">
        <v>0</v>
      </c>
      <c r="AE18" s="511">
        <v>0</v>
      </c>
      <c r="AF18" s="512">
        <v>1680</v>
      </c>
    </row>
    <row r="19" spans="1:32">
      <c r="A19" s="478" t="s">
        <v>446</v>
      </c>
      <c r="B19" s="511">
        <v>0</v>
      </c>
      <c r="C19" s="511">
        <v>3360</v>
      </c>
      <c r="D19" s="511">
        <v>0</v>
      </c>
      <c r="E19" s="511">
        <v>0</v>
      </c>
      <c r="F19" s="511">
        <v>0</v>
      </c>
      <c r="G19" s="511">
        <v>3360</v>
      </c>
      <c r="H19" s="511">
        <v>0</v>
      </c>
      <c r="I19" s="511">
        <v>0</v>
      </c>
      <c r="J19" s="511">
        <v>0</v>
      </c>
      <c r="K19" s="511">
        <v>0</v>
      </c>
      <c r="L19" s="511">
        <v>0</v>
      </c>
      <c r="M19" s="511">
        <v>0</v>
      </c>
      <c r="N19" s="511">
        <v>0</v>
      </c>
      <c r="O19" s="511">
        <v>0</v>
      </c>
      <c r="P19" s="511">
        <v>0</v>
      </c>
      <c r="Q19" s="511">
        <v>0</v>
      </c>
      <c r="R19" s="511">
        <v>0</v>
      </c>
      <c r="S19" s="511">
        <v>0</v>
      </c>
      <c r="T19" s="511">
        <v>0</v>
      </c>
      <c r="U19" s="511">
        <v>0</v>
      </c>
      <c r="V19" s="511">
        <v>0</v>
      </c>
      <c r="W19" s="511">
        <v>0</v>
      </c>
      <c r="X19" s="511">
        <v>0</v>
      </c>
      <c r="Y19" s="511">
        <v>0</v>
      </c>
      <c r="Z19" s="511">
        <v>0</v>
      </c>
      <c r="AA19" s="511">
        <v>0</v>
      </c>
      <c r="AB19" s="511">
        <v>3360</v>
      </c>
      <c r="AC19" s="511">
        <v>0</v>
      </c>
      <c r="AD19" s="511">
        <v>0</v>
      </c>
      <c r="AE19" s="511">
        <v>0</v>
      </c>
      <c r="AF19" s="512">
        <v>3360</v>
      </c>
    </row>
    <row r="20" spans="1:32">
      <c r="A20" s="478" t="s">
        <v>447</v>
      </c>
      <c r="B20" s="511">
        <v>0</v>
      </c>
      <c r="C20" s="511">
        <v>3360</v>
      </c>
      <c r="D20" s="511">
        <v>0</v>
      </c>
      <c r="E20" s="511">
        <v>0</v>
      </c>
      <c r="F20" s="511">
        <v>0</v>
      </c>
      <c r="G20" s="511">
        <v>3360</v>
      </c>
      <c r="H20" s="511">
        <v>0</v>
      </c>
      <c r="I20" s="511">
        <v>0</v>
      </c>
      <c r="J20" s="511">
        <v>0</v>
      </c>
      <c r="K20" s="511">
        <v>0</v>
      </c>
      <c r="L20" s="511">
        <v>0</v>
      </c>
      <c r="M20" s="511">
        <v>0</v>
      </c>
      <c r="N20" s="511">
        <v>0</v>
      </c>
      <c r="O20" s="511">
        <v>0</v>
      </c>
      <c r="P20" s="511">
        <v>0</v>
      </c>
      <c r="Q20" s="511">
        <v>0</v>
      </c>
      <c r="R20" s="511">
        <v>0</v>
      </c>
      <c r="S20" s="511">
        <v>0</v>
      </c>
      <c r="T20" s="511">
        <v>0</v>
      </c>
      <c r="U20" s="511">
        <v>0</v>
      </c>
      <c r="V20" s="511">
        <v>0</v>
      </c>
      <c r="W20" s="511">
        <v>0</v>
      </c>
      <c r="X20" s="511">
        <v>0</v>
      </c>
      <c r="Y20" s="511">
        <v>0</v>
      </c>
      <c r="Z20" s="511">
        <v>0</v>
      </c>
      <c r="AA20" s="511">
        <v>0</v>
      </c>
      <c r="AB20" s="511">
        <v>3360</v>
      </c>
      <c r="AC20" s="511">
        <v>0</v>
      </c>
      <c r="AD20" s="511">
        <v>0</v>
      </c>
      <c r="AE20" s="511">
        <v>0</v>
      </c>
      <c r="AF20" s="512">
        <v>3360</v>
      </c>
    </row>
    <row r="21" spans="1:32">
      <c r="A21" s="478" t="s">
        <v>448</v>
      </c>
      <c r="B21" s="511">
        <v>0</v>
      </c>
      <c r="C21" s="511">
        <v>3360</v>
      </c>
      <c r="D21" s="511">
        <v>0</v>
      </c>
      <c r="E21" s="511">
        <v>0</v>
      </c>
      <c r="F21" s="511">
        <v>0</v>
      </c>
      <c r="G21" s="511">
        <v>3360</v>
      </c>
      <c r="H21" s="511">
        <v>0</v>
      </c>
      <c r="I21" s="511">
        <v>0</v>
      </c>
      <c r="J21" s="511">
        <v>0</v>
      </c>
      <c r="K21" s="511">
        <v>0</v>
      </c>
      <c r="L21" s="511">
        <v>0</v>
      </c>
      <c r="M21" s="511">
        <v>0</v>
      </c>
      <c r="N21" s="511">
        <v>0</v>
      </c>
      <c r="O21" s="511">
        <v>0</v>
      </c>
      <c r="P21" s="511">
        <v>0</v>
      </c>
      <c r="Q21" s="511">
        <v>0</v>
      </c>
      <c r="R21" s="511">
        <v>0</v>
      </c>
      <c r="S21" s="511">
        <v>0</v>
      </c>
      <c r="T21" s="511">
        <v>0</v>
      </c>
      <c r="U21" s="511">
        <v>0</v>
      </c>
      <c r="V21" s="511">
        <v>0</v>
      </c>
      <c r="W21" s="511">
        <v>0</v>
      </c>
      <c r="X21" s="511">
        <v>0</v>
      </c>
      <c r="Y21" s="511">
        <v>0</v>
      </c>
      <c r="Z21" s="511">
        <v>0</v>
      </c>
      <c r="AA21" s="511">
        <v>0</v>
      </c>
      <c r="AB21" s="511">
        <v>3360</v>
      </c>
      <c r="AC21" s="511">
        <v>0</v>
      </c>
      <c r="AD21" s="511">
        <v>0</v>
      </c>
      <c r="AE21" s="511">
        <v>0</v>
      </c>
      <c r="AF21" s="512">
        <v>3360</v>
      </c>
    </row>
    <row r="22" spans="1:32">
      <c r="A22" s="478" t="s">
        <v>449</v>
      </c>
      <c r="B22" s="511">
        <v>0</v>
      </c>
      <c r="C22" s="511">
        <v>1008</v>
      </c>
      <c r="D22" s="511">
        <v>0</v>
      </c>
      <c r="E22" s="511">
        <v>0</v>
      </c>
      <c r="F22" s="511">
        <v>0</v>
      </c>
      <c r="G22" s="511">
        <v>1008</v>
      </c>
      <c r="H22" s="511">
        <v>0</v>
      </c>
      <c r="I22" s="511">
        <v>0</v>
      </c>
      <c r="J22" s="511">
        <v>0</v>
      </c>
      <c r="K22" s="511">
        <v>0</v>
      </c>
      <c r="L22" s="511">
        <v>0</v>
      </c>
      <c r="M22" s="511">
        <v>0</v>
      </c>
      <c r="N22" s="511">
        <v>0</v>
      </c>
      <c r="O22" s="511">
        <v>0</v>
      </c>
      <c r="P22" s="511">
        <v>0</v>
      </c>
      <c r="Q22" s="511">
        <v>0</v>
      </c>
      <c r="R22" s="511">
        <v>0</v>
      </c>
      <c r="S22" s="511">
        <v>0</v>
      </c>
      <c r="T22" s="511">
        <v>0</v>
      </c>
      <c r="U22" s="511">
        <v>0</v>
      </c>
      <c r="V22" s="511">
        <v>0</v>
      </c>
      <c r="W22" s="511">
        <v>0</v>
      </c>
      <c r="X22" s="511">
        <v>0</v>
      </c>
      <c r="Y22" s="511">
        <v>0</v>
      </c>
      <c r="Z22" s="511">
        <v>0</v>
      </c>
      <c r="AA22" s="511">
        <v>0</v>
      </c>
      <c r="AB22" s="511">
        <v>1008</v>
      </c>
      <c r="AC22" s="511">
        <v>0</v>
      </c>
      <c r="AD22" s="511">
        <v>0</v>
      </c>
      <c r="AE22" s="511">
        <v>0</v>
      </c>
      <c r="AF22" s="512">
        <v>1008</v>
      </c>
    </row>
    <row r="23" spans="1:32">
      <c r="A23" s="478" t="s">
        <v>450</v>
      </c>
      <c r="B23" s="511">
        <v>0</v>
      </c>
      <c r="C23" s="511">
        <v>0</v>
      </c>
      <c r="D23" s="511">
        <v>8064</v>
      </c>
      <c r="E23" s="511">
        <v>0</v>
      </c>
      <c r="F23" s="511">
        <v>0</v>
      </c>
      <c r="G23" s="511">
        <v>8064</v>
      </c>
      <c r="H23" s="511">
        <v>0</v>
      </c>
      <c r="I23" s="511">
        <v>0</v>
      </c>
      <c r="J23" s="511">
        <v>0</v>
      </c>
      <c r="K23" s="511">
        <v>0</v>
      </c>
      <c r="L23" s="511">
        <v>0</v>
      </c>
      <c r="M23" s="511">
        <v>0</v>
      </c>
      <c r="N23" s="511">
        <v>0</v>
      </c>
      <c r="O23" s="511">
        <v>0</v>
      </c>
      <c r="P23" s="511">
        <v>0</v>
      </c>
      <c r="Q23" s="511">
        <v>0</v>
      </c>
      <c r="R23" s="511">
        <v>0</v>
      </c>
      <c r="S23" s="511">
        <v>0</v>
      </c>
      <c r="T23" s="511">
        <v>0</v>
      </c>
      <c r="U23" s="511">
        <v>0</v>
      </c>
      <c r="V23" s="511">
        <v>0</v>
      </c>
      <c r="W23" s="511">
        <v>0</v>
      </c>
      <c r="X23" s="511">
        <v>0</v>
      </c>
      <c r="Y23" s="511">
        <v>0</v>
      </c>
      <c r="Z23" s="511">
        <v>0</v>
      </c>
      <c r="AA23" s="511">
        <v>0</v>
      </c>
      <c r="AB23" s="511">
        <v>0</v>
      </c>
      <c r="AC23" s="511">
        <v>8064</v>
      </c>
      <c r="AD23" s="511">
        <v>0</v>
      </c>
      <c r="AE23" s="511">
        <v>0</v>
      </c>
      <c r="AF23" s="512">
        <v>8064</v>
      </c>
    </row>
    <row r="24" spans="1:32">
      <c r="A24" s="478" t="s">
        <v>361</v>
      </c>
      <c r="B24" s="511">
        <v>0</v>
      </c>
      <c r="C24" s="511">
        <v>0</v>
      </c>
      <c r="D24" s="511">
        <v>21504</v>
      </c>
      <c r="E24" s="511">
        <v>0</v>
      </c>
      <c r="F24" s="511">
        <v>0</v>
      </c>
      <c r="G24" s="511">
        <v>21504</v>
      </c>
      <c r="H24" s="511">
        <v>0</v>
      </c>
      <c r="I24" s="511">
        <v>0</v>
      </c>
      <c r="J24" s="511">
        <v>0</v>
      </c>
      <c r="K24" s="511">
        <v>0</v>
      </c>
      <c r="L24" s="511">
        <v>0</v>
      </c>
      <c r="M24" s="511">
        <v>0</v>
      </c>
      <c r="N24" s="511">
        <v>0</v>
      </c>
      <c r="O24" s="511">
        <v>0</v>
      </c>
      <c r="P24" s="511">
        <v>0</v>
      </c>
      <c r="Q24" s="511">
        <v>0</v>
      </c>
      <c r="R24" s="511">
        <v>0</v>
      </c>
      <c r="S24" s="511">
        <v>0</v>
      </c>
      <c r="T24" s="511">
        <v>0</v>
      </c>
      <c r="U24" s="511">
        <v>0</v>
      </c>
      <c r="V24" s="511">
        <v>0</v>
      </c>
      <c r="W24" s="511">
        <v>0</v>
      </c>
      <c r="X24" s="511">
        <v>0</v>
      </c>
      <c r="Y24" s="511">
        <v>0</v>
      </c>
      <c r="Z24" s="511">
        <v>0</v>
      </c>
      <c r="AA24" s="511">
        <v>0</v>
      </c>
      <c r="AB24" s="511">
        <v>0</v>
      </c>
      <c r="AC24" s="511">
        <v>21504</v>
      </c>
      <c r="AD24" s="511">
        <v>0</v>
      </c>
      <c r="AE24" s="511">
        <v>0</v>
      </c>
      <c r="AF24" s="512">
        <v>21504</v>
      </c>
    </row>
    <row r="25" spans="1:32">
      <c r="A25" s="478" t="s">
        <v>238</v>
      </c>
      <c r="B25" s="511">
        <v>0</v>
      </c>
      <c r="C25" s="511">
        <v>0</v>
      </c>
      <c r="D25" s="511">
        <v>12096</v>
      </c>
      <c r="E25" s="511">
        <v>0</v>
      </c>
      <c r="F25" s="511">
        <v>0</v>
      </c>
      <c r="G25" s="511">
        <v>12096</v>
      </c>
      <c r="H25" s="511">
        <v>0</v>
      </c>
      <c r="I25" s="511">
        <v>0</v>
      </c>
      <c r="J25" s="511">
        <v>0</v>
      </c>
      <c r="K25" s="511">
        <v>0</v>
      </c>
      <c r="L25" s="511">
        <v>0</v>
      </c>
      <c r="M25" s="511">
        <v>0</v>
      </c>
      <c r="N25" s="511">
        <v>0</v>
      </c>
      <c r="O25" s="511">
        <v>0</v>
      </c>
      <c r="P25" s="511">
        <v>0</v>
      </c>
      <c r="Q25" s="511">
        <v>0</v>
      </c>
      <c r="R25" s="511">
        <v>0</v>
      </c>
      <c r="S25" s="511">
        <v>0</v>
      </c>
      <c r="T25" s="511">
        <v>0</v>
      </c>
      <c r="U25" s="511">
        <v>0</v>
      </c>
      <c r="V25" s="511">
        <v>0</v>
      </c>
      <c r="W25" s="511">
        <v>0</v>
      </c>
      <c r="X25" s="511">
        <v>0</v>
      </c>
      <c r="Y25" s="511">
        <v>0</v>
      </c>
      <c r="Z25" s="511">
        <v>0</v>
      </c>
      <c r="AA25" s="511">
        <v>0</v>
      </c>
      <c r="AB25" s="511">
        <v>0</v>
      </c>
      <c r="AC25" s="511">
        <v>12096</v>
      </c>
      <c r="AD25" s="511">
        <v>0</v>
      </c>
      <c r="AE25" s="511">
        <v>0</v>
      </c>
      <c r="AF25" s="512">
        <v>12096</v>
      </c>
    </row>
    <row r="26" spans="1:32">
      <c r="A26" s="478" t="s">
        <v>242</v>
      </c>
      <c r="B26" s="511">
        <v>0</v>
      </c>
      <c r="C26" s="511">
        <v>0</v>
      </c>
      <c r="D26" s="511">
        <v>4032</v>
      </c>
      <c r="E26" s="511">
        <v>0</v>
      </c>
      <c r="F26" s="511">
        <v>0</v>
      </c>
      <c r="G26" s="511">
        <v>4032</v>
      </c>
      <c r="H26" s="511">
        <v>0</v>
      </c>
      <c r="I26" s="511">
        <v>0</v>
      </c>
      <c r="J26" s="511">
        <v>0</v>
      </c>
      <c r="K26" s="511">
        <v>0</v>
      </c>
      <c r="L26" s="511">
        <v>0</v>
      </c>
      <c r="M26" s="511">
        <v>0</v>
      </c>
      <c r="N26" s="511">
        <v>0</v>
      </c>
      <c r="O26" s="511">
        <v>0</v>
      </c>
      <c r="P26" s="511">
        <v>0</v>
      </c>
      <c r="Q26" s="511">
        <v>0</v>
      </c>
      <c r="R26" s="511">
        <v>0</v>
      </c>
      <c r="S26" s="511">
        <v>0</v>
      </c>
      <c r="T26" s="511">
        <v>0</v>
      </c>
      <c r="U26" s="511">
        <v>0</v>
      </c>
      <c r="V26" s="511">
        <v>0</v>
      </c>
      <c r="W26" s="511">
        <v>0</v>
      </c>
      <c r="X26" s="511">
        <v>0</v>
      </c>
      <c r="Y26" s="511">
        <v>0</v>
      </c>
      <c r="Z26" s="511">
        <v>0</v>
      </c>
      <c r="AA26" s="511">
        <v>0</v>
      </c>
      <c r="AB26" s="511">
        <v>0</v>
      </c>
      <c r="AC26" s="511">
        <v>4032</v>
      </c>
      <c r="AD26" s="511">
        <v>0</v>
      </c>
      <c r="AE26" s="511">
        <v>0</v>
      </c>
      <c r="AF26" s="512">
        <v>4032</v>
      </c>
    </row>
    <row r="27" spans="1:32">
      <c r="A27" s="478" t="s">
        <v>451</v>
      </c>
      <c r="B27" s="511">
        <v>0</v>
      </c>
      <c r="C27" s="511">
        <v>0</v>
      </c>
      <c r="D27" s="511">
        <v>30912</v>
      </c>
      <c r="E27" s="511">
        <v>0</v>
      </c>
      <c r="F27" s="511">
        <v>0</v>
      </c>
      <c r="G27" s="511">
        <v>30912</v>
      </c>
      <c r="H27" s="511">
        <v>0</v>
      </c>
      <c r="I27" s="511">
        <v>0</v>
      </c>
      <c r="J27" s="511">
        <v>0</v>
      </c>
      <c r="K27" s="511">
        <v>0</v>
      </c>
      <c r="L27" s="511">
        <v>0</v>
      </c>
      <c r="M27" s="511">
        <v>0</v>
      </c>
      <c r="N27" s="511">
        <v>0</v>
      </c>
      <c r="O27" s="511">
        <v>0</v>
      </c>
      <c r="P27" s="511">
        <v>0</v>
      </c>
      <c r="Q27" s="511">
        <v>0</v>
      </c>
      <c r="R27" s="511">
        <v>0</v>
      </c>
      <c r="S27" s="511">
        <v>0</v>
      </c>
      <c r="T27" s="511">
        <v>0</v>
      </c>
      <c r="U27" s="511">
        <v>0</v>
      </c>
      <c r="V27" s="511">
        <v>0</v>
      </c>
      <c r="W27" s="511">
        <v>0</v>
      </c>
      <c r="X27" s="511">
        <v>0</v>
      </c>
      <c r="Y27" s="511">
        <v>0</v>
      </c>
      <c r="Z27" s="511">
        <v>0</v>
      </c>
      <c r="AA27" s="511">
        <v>0</v>
      </c>
      <c r="AB27" s="511">
        <v>0</v>
      </c>
      <c r="AC27" s="511">
        <v>30912</v>
      </c>
      <c r="AD27" s="511">
        <v>0</v>
      </c>
      <c r="AE27" s="511">
        <v>0</v>
      </c>
      <c r="AF27" s="512">
        <v>30912</v>
      </c>
    </row>
    <row r="28" spans="1:32">
      <c r="A28" s="478" t="s">
        <v>247</v>
      </c>
      <c r="B28" s="511">
        <v>0</v>
      </c>
      <c r="C28" s="511">
        <v>0</v>
      </c>
      <c r="D28" s="511">
        <v>24864</v>
      </c>
      <c r="E28" s="511">
        <v>0</v>
      </c>
      <c r="F28" s="511">
        <v>0</v>
      </c>
      <c r="G28" s="511">
        <v>24864</v>
      </c>
      <c r="H28" s="511">
        <v>0</v>
      </c>
      <c r="I28" s="511">
        <v>0</v>
      </c>
      <c r="J28" s="511">
        <v>0</v>
      </c>
      <c r="K28" s="511">
        <v>0</v>
      </c>
      <c r="L28" s="511">
        <v>0</v>
      </c>
      <c r="M28" s="511">
        <v>0</v>
      </c>
      <c r="N28" s="511">
        <v>0</v>
      </c>
      <c r="O28" s="511">
        <v>0</v>
      </c>
      <c r="P28" s="511">
        <v>0</v>
      </c>
      <c r="Q28" s="511">
        <v>0</v>
      </c>
      <c r="R28" s="511">
        <v>0</v>
      </c>
      <c r="S28" s="511">
        <v>0</v>
      </c>
      <c r="T28" s="511">
        <v>0</v>
      </c>
      <c r="U28" s="511">
        <v>0</v>
      </c>
      <c r="V28" s="511">
        <v>0</v>
      </c>
      <c r="W28" s="511">
        <v>0</v>
      </c>
      <c r="X28" s="511">
        <v>0</v>
      </c>
      <c r="Y28" s="511">
        <v>0</v>
      </c>
      <c r="Z28" s="511">
        <v>0</v>
      </c>
      <c r="AA28" s="511">
        <v>0</v>
      </c>
      <c r="AB28" s="511">
        <v>0</v>
      </c>
      <c r="AC28" s="511">
        <v>24864</v>
      </c>
      <c r="AD28" s="511">
        <v>0</v>
      </c>
      <c r="AE28" s="511">
        <v>0</v>
      </c>
      <c r="AF28" s="512">
        <v>24864</v>
      </c>
    </row>
    <row r="29" spans="1:32">
      <c r="A29" s="478" t="s">
        <v>244</v>
      </c>
      <c r="B29" s="511">
        <v>0</v>
      </c>
      <c r="C29" s="511">
        <v>0</v>
      </c>
      <c r="D29" s="511">
        <v>17136</v>
      </c>
      <c r="E29" s="511">
        <v>0</v>
      </c>
      <c r="F29" s="511">
        <v>0</v>
      </c>
      <c r="G29" s="511">
        <v>17136</v>
      </c>
      <c r="H29" s="511">
        <v>0</v>
      </c>
      <c r="I29" s="511">
        <v>0</v>
      </c>
      <c r="J29" s="511">
        <v>0</v>
      </c>
      <c r="K29" s="511">
        <v>0</v>
      </c>
      <c r="L29" s="511">
        <v>0</v>
      </c>
      <c r="M29" s="511">
        <v>0</v>
      </c>
      <c r="N29" s="511">
        <v>0</v>
      </c>
      <c r="O29" s="511">
        <v>0</v>
      </c>
      <c r="P29" s="511">
        <v>0</v>
      </c>
      <c r="Q29" s="511">
        <v>0</v>
      </c>
      <c r="R29" s="511">
        <v>0</v>
      </c>
      <c r="S29" s="511">
        <v>0</v>
      </c>
      <c r="T29" s="511">
        <v>0</v>
      </c>
      <c r="U29" s="511">
        <v>0</v>
      </c>
      <c r="V29" s="511">
        <v>0</v>
      </c>
      <c r="W29" s="511">
        <v>0</v>
      </c>
      <c r="X29" s="511">
        <v>0</v>
      </c>
      <c r="Y29" s="511">
        <v>0</v>
      </c>
      <c r="Z29" s="511">
        <v>0</v>
      </c>
      <c r="AA29" s="511">
        <v>0</v>
      </c>
      <c r="AB29" s="511">
        <v>0</v>
      </c>
      <c r="AC29" s="511">
        <v>17136</v>
      </c>
      <c r="AD29" s="511">
        <v>0</v>
      </c>
      <c r="AE29" s="511">
        <v>0</v>
      </c>
      <c r="AF29" s="512">
        <v>17136</v>
      </c>
    </row>
    <row r="30" spans="1:32">
      <c r="A30" s="478" t="s">
        <v>241</v>
      </c>
      <c r="B30" s="511">
        <v>0</v>
      </c>
      <c r="C30" s="511">
        <v>0</v>
      </c>
      <c r="D30" s="511">
        <v>10752</v>
      </c>
      <c r="E30" s="511">
        <v>0</v>
      </c>
      <c r="F30" s="511">
        <v>0</v>
      </c>
      <c r="G30" s="511">
        <v>10752</v>
      </c>
      <c r="H30" s="511">
        <v>0</v>
      </c>
      <c r="I30" s="511">
        <v>0</v>
      </c>
      <c r="J30" s="511">
        <v>0</v>
      </c>
      <c r="K30" s="511">
        <v>0</v>
      </c>
      <c r="L30" s="511">
        <v>0</v>
      </c>
      <c r="M30" s="511">
        <v>0</v>
      </c>
      <c r="N30" s="511">
        <v>0</v>
      </c>
      <c r="O30" s="511">
        <v>0</v>
      </c>
      <c r="P30" s="511">
        <v>0</v>
      </c>
      <c r="Q30" s="511">
        <v>0</v>
      </c>
      <c r="R30" s="511">
        <v>0</v>
      </c>
      <c r="S30" s="511">
        <v>0</v>
      </c>
      <c r="T30" s="511">
        <v>0</v>
      </c>
      <c r="U30" s="511">
        <v>0</v>
      </c>
      <c r="V30" s="511">
        <v>0</v>
      </c>
      <c r="W30" s="511">
        <v>0</v>
      </c>
      <c r="X30" s="511">
        <v>0</v>
      </c>
      <c r="Y30" s="511">
        <v>0</v>
      </c>
      <c r="Z30" s="511">
        <v>0</v>
      </c>
      <c r="AA30" s="511">
        <v>0</v>
      </c>
      <c r="AB30" s="511">
        <v>0</v>
      </c>
      <c r="AC30" s="511">
        <v>10752</v>
      </c>
      <c r="AD30" s="511">
        <v>0</v>
      </c>
      <c r="AE30" s="511">
        <v>0</v>
      </c>
      <c r="AF30" s="512">
        <v>10752</v>
      </c>
    </row>
    <row r="31" spans="1:32">
      <c r="A31" s="478" t="s">
        <v>452</v>
      </c>
      <c r="B31" s="511">
        <v>0</v>
      </c>
      <c r="C31" s="511">
        <v>0</v>
      </c>
      <c r="D31" s="511">
        <v>18816</v>
      </c>
      <c r="E31" s="511">
        <v>0</v>
      </c>
      <c r="F31" s="511">
        <v>0</v>
      </c>
      <c r="G31" s="511">
        <v>18816</v>
      </c>
      <c r="H31" s="511">
        <v>0</v>
      </c>
      <c r="I31" s="511">
        <v>0</v>
      </c>
      <c r="J31" s="511">
        <v>0</v>
      </c>
      <c r="K31" s="511">
        <v>0</v>
      </c>
      <c r="L31" s="511">
        <v>0</v>
      </c>
      <c r="M31" s="511">
        <v>0</v>
      </c>
      <c r="N31" s="511">
        <v>0</v>
      </c>
      <c r="O31" s="511">
        <v>0</v>
      </c>
      <c r="P31" s="511">
        <v>0</v>
      </c>
      <c r="Q31" s="511">
        <v>0</v>
      </c>
      <c r="R31" s="511">
        <v>0</v>
      </c>
      <c r="S31" s="511">
        <v>0</v>
      </c>
      <c r="T31" s="511">
        <v>0</v>
      </c>
      <c r="U31" s="511">
        <v>0</v>
      </c>
      <c r="V31" s="511">
        <v>0</v>
      </c>
      <c r="W31" s="511">
        <v>0</v>
      </c>
      <c r="X31" s="511">
        <v>0</v>
      </c>
      <c r="Y31" s="511">
        <v>0</v>
      </c>
      <c r="Z31" s="511">
        <v>0</v>
      </c>
      <c r="AA31" s="511">
        <v>0</v>
      </c>
      <c r="AB31" s="511">
        <v>0</v>
      </c>
      <c r="AC31" s="511">
        <v>18816</v>
      </c>
      <c r="AD31" s="511">
        <v>0</v>
      </c>
      <c r="AE31" s="511">
        <v>0</v>
      </c>
      <c r="AF31" s="512">
        <v>18816</v>
      </c>
    </row>
    <row r="32" spans="1:32">
      <c r="A32" s="478" t="s">
        <v>243</v>
      </c>
      <c r="B32" s="511">
        <v>0</v>
      </c>
      <c r="C32" s="511">
        <v>0</v>
      </c>
      <c r="D32" s="511">
        <v>3024</v>
      </c>
      <c r="E32" s="511">
        <v>0</v>
      </c>
      <c r="F32" s="511">
        <v>0</v>
      </c>
      <c r="G32" s="511">
        <v>3024</v>
      </c>
      <c r="H32" s="511">
        <v>0</v>
      </c>
      <c r="I32" s="511">
        <v>0</v>
      </c>
      <c r="J32" s="511">
        <v>0</v>
      </c>
      <c r="K32" s="511">
        <v>0</v>
      </c>
      <c r="L32" s="511">
        <v>0</v>
      </c>
      <c r="M32" s="511">
        <v>0</v>
      </c>
      <c r="N32" s="511">
        <v>0</v>
      </c>
      <c r="O32" s="511">
        <v>0</v>
      </c>
      <c r="P32" s="511">
        <v>0</v>
      </c>
      <c r="Q32" s="511">
        <v>0</v>
      </c>
      <c r="R32" s="511">
        <v>0</v>
      </c>
      <c r="S32" s="511">
        <v>0</v>
      </c>
      <c r="T32" s="511">
        <v>0</v>
      </c>
      <c r="U32" s="511">
        <v>0</v>
      </c>
      <c r="V32" s="511">
        <v>0</v>
      </c>
      <c r="W32" s="511">
        <v>0</v>
      </c>
      <c r="X32" s="511">
        <v>0</v>
      </c>
      <c r="Y32" s="511">
        <v>0</v>
      </c>
      <c r="Z32" s="511">
        <v>0</v>
      </c>
      <c r="AA32" s="511">
        <v>0</v>
      </c>
      <c r="AB32" s="511">
        <v>0</v>
      </c>
      <c r="AC32" s="511">
        <v>3024</v>
      </c>
      <c r="AD32" s="511">
        <v>0</v>
      </c>
      <c r="AE32" s="511">
        <v>0</v>
      </c>
      <c r="AF32" s="512">
        <v>3024</v>
      </c>
    </row>
    <row r="33" spans="1:32">
      <c r="A33" s="478" t="s">
        <v>245</v>
      </c>
      <c r="B33" s="511">
        <v>0</v>
      </c>
      <c r="C33" s="511">
        <v>0</v>
      </c>
      <c r="D33" s="511">
        <v>20832</v>
      </c>
      <c r="E33" s="511">
        <v>0</v>
      </c>
      <c r="F33" s="511">
        <v>0</v>
      </c>
      <c r="G33" s="511">
        <v>20832</v>
      </c>
      <c r="H33" s="511">
        <v>0</v>
      </c>
      <c r="I33" s="511">
        <v>0</v>
      </c>
      <c r="J33" s="511">
        <v>0</v>
      </c>
      <c r="K33" s="511">
        <v>0</v>
      </c>
      <c r="L33" s="511">
        <v>0</v>
      </c>
      <c r="M33" s="511">
        <v>0</v>
      </c>
      <c r="N33" s="511">
        <v>0</v>
      </c>
      <c r="O33" s="511">
        <v>0</v>
      </c>
      <c r="P33" s="511">
        <v>0</v>
      </c>
      <c r="Q33" s="511">
        <v>0</v>
      </c>
      <c r="R33" s="511">
        <v>0</v>
      </c>
      <c r="S33" s="511">
        <v>0</v>
      </c>
      <c r="T33" s="511">
        <v>0</v>
      </c>
      <c r="U33" s="511">
        <v>0</v>
      </c>
      <c r="V33" s="511">
        <v>0</v>
      </c>
      <c r="W33" s="511">
        <v>0</v>
      </c>
      <c r="X33" s="511">
        <v>0</v>
      </c>
      <c r="Y33" s="511">
        <v>0</v>
      </c>
      <c r="Z33" s="511">
        <v>0</v>
      </c>
      <c r="AA33" s="511">
        <v>0</v>
      </c>
      <c r="AB33" s="511">
        <v>0</v>
      </c>
      <c r="AC33" s="511">
        <v>20832</v>
      </c>
      <c r="AD33" s="511">
        <v>0</v>
      </c>
      <c r="AE33" s="511">
        <v>0</v>
      </c>
      <c r="AF33" s="512">
        <v>20832</v>
      </c>
    </row>
    <row r="34" spans="1:32">
      <c r="A34" s="478" t="s">
        <v>453</v>
      </c>
      <c r="B34" s="511">
        <v>0</v>
      </c>
      <c r="C34" s="511">
        <v>0</v>
      </c>
      <c r="D34" s="511">
        <v>13104</v>
      </c>
      <c r="E34" s="511">
        <v>0</v>
      </c>
      <c r="F34" s="511">
        <v>0</v>
      </c>
      <c r="G34" s="511">
        <v>13104</v>
      </c>
      <c r="H34" s="511">
        <v>0</v>
      </c>
      <c r="I34" s="511">
        <v>0</v>
      </c>
      <c r="J34" s="511">
        <v>0</v>
      </c>
      <c r="K34" s="511">
        <v>0</v>
      </c>
      <c r="L34" s="511">
        <v>0</v>
      </c>
      <c r="M34" s="511">
        <v>0</v>
      </c>
      <c r="N34" s="511">
        <v>0</v>
      </c>
      <c r="O34" s="511">
        <v>0</v>
      </c>
      <c r="P34" s="511">
        <v>0</v>
      </c>
      <c r="Q34" s="511">
        <v>0</v>
      </c>
      <c r="R34" s="511">
        <v>0</v>
      </c>
      <c r="S34" s="511">
        <v>0</v>
      </c>
      <c r="T34" s="511">
        <v>0</v>
      </c>
      <c r="U34" s="511">
        <v>0</v>
      </c>
      <c r="V34" s="511">
        <v>0</v>
      </c>
      <c r="W34" s="511">
        <v>0</v>
      </c>
      <c r="X34" s="511">
        <v>0</v>
      </c>
      <c r="Y34" s="511">
        <v>0</v>
      </c>
      <c r="Z34" s="511">
        <v>0</v>
      </c>
      <c r="AA34" s="511">
        <v>0</v>
      </c>
      <c r="AB34" s="511">
        <v>0</v>
      </c>
      <c r="AC34" s="511">
        <v>13104</v>
      </c>
      <c r="AD34" s="511">
        <v>0</v>
      </c>
      <c r="AE34" s="511">
        <v>0</v>
      </c>
      <c r="AF34" s="512">
        <v>13104</v>
      </c>
    </row>
    <row r="35" spans="1:32">
      <c r="A35" s="478" t="s">
        <v>454</v>
      </c>
      <c r="B35" s="511">
        <v>0</v>
      </c>
      <c r="C35" s="511">
        <v>0</v>
      </c>
      <c r="D35" s="511">
        <v>5712</v>
      </c>
      <c r="E35" s="511">
        <v>1008</v>
      </c>
      <c r="F35" s="511">
        <v>13104</v>
      </c>
      <c r="G35" s="511">
        <v>19824</v>
      </c>
      <c r="H35" s="511">
        <v>0</v>
      </c>
      <c r="I35" s="511">
        <v>0</v>
      </c>
      <c r="J35" s="511">
        <v>0</v>
      </c>
      <c r="K35" s="511">
        <v>0</v>
      </c>
      <c r="L35" s="511">
        <v>0</v>
      </c>
      <c r="M35" s="511">
        <v>0</v>
      </c>
      <c r="N35" s="511">
        <v>0</v>
      </c>
      <c r="O35" s="511">
        <v>0</v>
      </c>
      <c r="P35" s="511">
        <v>0</v>
      </c>
      <c r="Q35" s="511">
        <v>0</v>
      </c>
      <c r="R35" s="511">
        <v>0</v>
      </c>
      <c r="S35" s="511">
        <v>0</v>
      </c>
      <c r="T35" s="511">
        <v>0</v>
      </c>
      <c r="U35" s="511">
        <v>0</v>
      </c>
      <c r="V35" s="511">
        <v>0</v>
      </c>
      <c r="W35" s="511">
        <v>0</v>
      </c>
      <c r="X35" s="511">
        <v>0</v>
      </c>
      <c r="Y35" s="511">
        <v>0</v>
      </c>
      <c r="Z35" s="511">
        <v>0</v>
      </c>
      <c r="AA35" s="511">
        <v>0</v>
      </c>
      <c r="AB35" s="511">
        <v>0</v>
      </c>
      <c r="AC35" s="511">
        <v>5712</v>
      </c>
      <c r="AD35" s="511">
        <v>1008</v>
      </c>
      <c r="AE35" s="511">
        <v>13104</v>
      </c>
      <c r="AF35" s="512">
        <v>19824</v>
      </c>
    </row>
    <row r="36" spans="1:32">
      <c r="A36" s="478" t="s">
        <v>455</v>
      </c>
      <c r="B36" s="511">
        <v>0</v>
      </c>
      <c r="C36" s="511">
        <v>0</v>
      </c>
      <c r="D36" s="511">
        <v>0</v>
      </c>
      <c r="E36" s="511">
        <v>336</v>
      </c>
      <c r="F36" s="511">
        <v>0</v>
      </c>
      <c r="G36" s="511">
        <v>336</v>
      </c>
      <c r="H36" s="511">
        <v>0</v>
      </c>
      <c r="I36" s="511">
        <v>0</v>
      </c>
      <c r="J36" s="511">
        <v>0</v>
      </c>
      <c r="K36" s="511">
        <v>0</v>
      </c>
      <c r="L36" s="511">
        <v>0</v>
      </c>
      <c r="M36" s="511">
        <v>0</v>
      </c>
      <c r="N36" s="511">
        <v>0</v>
      </c>
      <c r="O36" s="511">
        <v>0</v>
      </c>
      <c r="P36" s="511">
        <v>0</v>
      </c>
      <c r="Q36" s="511">
        <v>0</v>
      </c>
      <c r="R36" s="511">
        <v>0</v>
      </c>
      <c r="S36" s="511">
        <v>0</v>
      </c>
      <c r="T36" s="511">
        <v>0</v>
      </c>
      <c r="U36" s="511">
        <v>0</v>
      </c>
      <c r="V36" s="511">
        <v>0</v>
      </c>
      <c r="W36" s="511">
        <v>0</v>
      </c>
      <c r="X36" s="511">
        <v>0</v>
      </c>
      <c r="Y36" s="511">
        <v>0</v>
      </c>
      <c r="Z36" s="511">
        <v>0</v>
      </c>
      <c r="AA36" s="511">
        <v>0</v>
      </c>
      <c r="AB36" s="511">
        <v>0</v>
      </c>
      <c r="AC36" s="511">
        <v>0</v>
      </c>
      <c r="AD36" s="511">
        <v>336</v>
      </c>
      <c r="AE36" s="511">
        <v>0</v>
      </c>
      <c r="AF36" s="512">
        <v>336</v>
      </c>
    </row>
    <row r="37" spans="1:32">
      <c r="A37" s="478" t="s">
        <v>456</v>
      </c>
      <c r="B37" s="511">
        <v>0</v>
      </c>
      <c r="C37" s="511">
        <v>0</v>
      </c>
      <c r="D37" s="511">
        <v>0</v>
      </c>
      <c r="E37" s="511">
        <v>1344</v>
      </c>
      <c r="F37" s="511">
        <v>0</v>
      </c>
      <c r="G37" s="511">
        <v>1344</v>
      </c>
      <c r="H37" s="511">
        <v>0</v>
      </c>
      <c r="I37" s="511">
        <v>0</v>
      </c>
      <c r="J37" s="511">
        <v>0</v>
      </c>
      <c r="K37" s="511">
        <v>0</v>
      </c>
      <c r="L37" s="511">
        <v>0</v>
      </c>
      <c r="M37" s="511">
        <v>0</v>
      </c>
      <c r="N37" s="511">
        <v>0</v>
      </c>
      <c r="O37" s="511">
        <v>0</v>
      </c>
      <c r="P37" s="511">
        <v>0</v>
      </c>
      <c r="Q37" s="511">
        <v>0</v>
      </c>
      <c r="R37" s="511">
        <v>0</v>
      </c>
      <c r="S37" s="511">
        <v>0</v>
      </c>
      <c r="T37" s="511">
        <v>0</v>
      </c>
      <c r="U37" s="511">
        <v>0</v>
      </c>
      <c r="V37" s="511">
        <v>0</v>
      </c>
      <c r="W37" s="511">
        <v>0</v>
      </c>
      <c r="X37" s="511">
        <v>0</v>
      </c>
      <c r="Y37" s="511">
        <v>0</v>
      </c>
      <c r="Z37" s="511">
        <v>0</v>
      </c>
      <c r="AA37" s="511">
        <v>0</v>
      </c>
      <c r="AB37" s="511">
        <v>0</v>
      </c>
      <c r="AC37" s="511">
        <v>0</v>
      </c>
      <c r="AD37" s="511">
        <v>1344</v>
      </c>
      <c r="AE37" s="511">
        <v>0</v>
      </c>
      <c r="AF37" s="512">
        <v>1344</v>
      </c>
    </row>
    <row r="38" spans="1:32">
      <c r="A38" s="478" t="s">
        <v>457</v>
      </c>
      <c r="B38" s="511">
        <v>0</v>
      </c>
      <c r="C38" s="511">
        <v>0</v>
      </c>
      <c r="D38" s="511">
        <v>0</v>
      </c>
      <c r="E38" s="511">
        <v>672</v>
      </c>
      <c r="F38" s="511">
        <v>0</v>
      </c>
      <c r="G38" s="511">
        <v>672</v>
      </c>
      <c r="H38" s="511">
        <v>0</v>
      </c>
      <c r="I38" s="511">
        <v>0</v>
      </c>
      <c r="J38" s="511">
        <v>0</v>
      </c>
      <c r="K38" s="511">
        <v>0</v>
      </c>
      <c r="L38" s="511">
        <v>0</v>
      </c>
      <c r="M38" s="511">
        <v>0</v>
      </c>
      <c r="N38" s="511">
        <v>0</v>
      </c>
      <c r="O38" s="511">
        <v>0</v>
      </c>
      <c r="P38" s="511">
        <v>0</v>
      </c>
      <c r="Q38" s="511">
        <v>0</v>
      </c>
      <c r="R38" s="511">
        <v>0</v>
      </c>
      <c r="S38" s="511">
        <v>0</v>
      </c>
      <c r="T38" s="511">
        <v>0</v>
      </c>
      <c r="U38" s="511">
        <v>0</v>
      </c>
      <c r="V38" s="511">
        <v>0</v>
      </c>
      <c r="W38" s="511">
        <v>0</v>
      </c>
      <c r="X38" s="511">
        <v>0</v>
      </c>
      <c r="Y38" s="511">
        <v>0</v>
      </c>
      <c r="Z38" s="511">
        <v>0</v>
      </c>
      <c r="AA38" s="511">
        <v>0</v>
      </c>
      <c r="AB38" s="511">
        <v>0</v>
      </c>
      <c r="AC38" s="511">
        <v>0</v>
      </c>
      <c r="AD38" s="511">
        <v>672</v>
      </c>
      <c r="AE38" s="511">
        <v>0</v>
      </c>
      <c r="AF38" s="512">
        <v>672</v>
      </c>
    </row>
    <row r="39" spans="1:32">
      <c r="A39" s="478" t="s">
        <v>458</v>
      </c>
      <c r="B39" s="511">
        <v>0</v>
      </c>
      <c r="C39" s="511">
        <v>0</v>
      </c>
      <c r="D39" s="511">
        <v>0</v>
      </c>
      <c r="E39" s="511">
        <v>1680</v>
      </c>
      <c r="F39" s="511">
        <v>0</v>
      </c>
      <c r="G39" s="511">
        <v>1680</v>
      </c>
      <c r="H39" s="511">
        <v>0</v>
      </c>
      <c r="I39" s="511">
        <v>0</v>
      </c>
      <c r="J39" s="511">
        <v>0</v>
      </c>
      <c r="K39" s="511">
        <v>0</v>
      </c>
      <c r="L39" s="511">
        <v>0</v>
      </c>
      <c r="M39" s="511">
        <v>0</v>
      </c>
      <c r="N39" s="511">
        <v>0</v>
      </c>
      <c r="O39" s="511">
        <v>0</v>
      </c>
      <c r="P39" s="511">
        <v>0</v>
      </c>
      <c r="Q39" s="511">
        <v>0</v>
      </c>
      <c r="R39" s="511">
        <v>0</v>
      </c>
      <c r="S39" s="511">
        <v>0</v>
      </c>
      <c r="T39" s="511">
        <v>0</v>
      </c>
      <c r="U39" s="511">
        <v>0</v>
      </c>
      <c r="V39" s="511">
        <v>0</v>
      </c>
      <c r="W39" s="511">
        <v>0</v>
      </c>
      <c r="X39" s="511">
        <v>0</v>
      </c>
      <c r="Y39" s="511">
        <v>0</v>
      </c>
      <c r="Z39" s="511">
        <v>0</v>
      </c>
      <c r="AA39" s="511">
        <v>0</v>
      </c>
      <c r="AB39" s="511">
        <v>0</v>
      </c>
      <c r="AC39" s="511">
        <v>0</v>
      </c>
      <c r="AD39" s="511">
        <v>1680</v>
      </c>
      <c r="AE39" s="511">
        <v>0</v>
      </c>
      <c r="AF39" s="512">
        <v>1680</v>
      </c>
    </row>
    <row r="40" spans="1:32">
      <c r="A40" s="478" t="s">
        <v>459</v>
      </c>
      <c r="B40" s="511">
        <v>0</v>
      </c>
      <c r="C40" s="511">
        <v>0</v>
      </c>
      <c r="D40" s="511">
        <v>0</v>
      </c>
      <c r="E40" s="511">
        <v>336</v>
      </c>
      <c r="F40" s="511">
        <v>0</v>
      </c>
      <c r="G40" s="511">
        <v>336</v>
      </c>
      <c r="H40" s="511">
        <v>0</v>
      </c>
      <c r="I40" s="511">
        <v>0</v>
      </c>
      <c r="J40" s="511">
        <v>0</v>
      </c>
      <c r="K40" s="511">
        <v>0</v>
      </c>
      <c r="L40" s="511">
        <v>0</v>
      </c>
      <c r="M40" s="511">
        <v>0</v>
      </c>
      <c r="N40" s="511">
        <v>0</v>
      </c>
      <c r="O40" s="511">
        <v>0</v>
      </c>
      <c r="P40" s="511">
        <v>0</v>
      </c>
      <c r="Q40" s="511">
        <v>0</v>
      </c>
      <c r="R40" s="511">
        <v>0</v>
      </c>
      <c r="S40" s="511">
        <v>0</v>
      </c>
      <c r="T40" s="511">
        <v>0</v>
      </c>
      <c r="U40" s="511">
        <v>0</v>
      </c>
      <c r="V40" s="511">
        <v>0</v>
      </c>
      <c r="W40" s="511">
        <v>0</v>
      </c>
      <c r="X40" s="511">
        <v>0</v>
      </c>
      <c r="Y40" s="511">
        <v>0</v>
      </c>
      <c r="Z40" s="511">
        <v>0</v>
      </c>
      <c r="AA40" s="511">
        <v>0</v>
      </c>
      <c r="AB40" s="511">
        <v>0</v>
      </c>
      <c r="AC40" s="511">
        <v>0</v>
      </c>
      <c r="AD40" s="511">
        <v>336</v>
      </c>
      <c r="AE40" s="511">
        <v>0</v>
      </c>
      <c r="AF40" s="512">
        <v>336</v>
      </c>
    </row>
    <row r="41" spans="1:32">
      <c r="A41" s="478" t="s">
        <v>460</v>
      </c>
      <c r="B41" s="511">
        <v>0</v>
      </c>
      <c r="C41" s="511">
        <v>0</v>
      </c>
      <c r="D41" s="511">
        <v>0</v>
      </c>
      <c r="E41" s="511">
        <v>336</v>
      </c>
      <c r="F41" s="511">
        <v>0</v>
      </c>
      <c r="G41" s="511">
        <v>336</v>
      </c>
      <c r="H41" s="511">
        <v>0</v>
      </c>
      <c r="I41" s="511">
        <v>0</v>
      </c>
      <c r="J41" s="511">
        <v>0</v>
      </c>
      <c r="K41" s="511">
        <v>0</v>
      </c>
      <c r="L41" s="511">
        <v>0</v>
      </c>
      <c r="M41" s="511">
        <v>0</v>
      </c>
      <c r="N41" s="511">
        <v>0</v>
      </c>
      <c r="O41" s="511">
        <v>0</v>
      </c>
      <c r="P41" s="511">
        <v>0</v>
      </c>
      <c r="Q41" s="511">
        <v>0</v>
      </c>
      <c r="R41" s="511">
        <v>0</v>
      </c>
      <c r="S41" s="511">
        <v>0</v>
      </c>
      <c r="T41" s="511">
        <v>0</v>
      </c>
      <c r="U41" s="511">
        <v>0</v>
      </c>
      <c r="V41" s="511">
        <v>0</v>
      </c>
      <c r="W41" s="511">
        <v>0</v>
      </c>
      <c r="X41" s="511">
        <v>0</v>
      </c>
      <c r="Y41" s="511">
        <v>0</v>
      </c>
      <c r="Z41" s="511">
        <v>0</v>
      </c>
      <c r="AA41" s="511">
        <v>0</v>
      </c>
      <c r="AB41" s="511">
        <v>0</v>
      </c>
      <c r="AC41" s="511">
        <v>0</v>
      </c>
      <c r="AD41" s="511">
        <v>336</v>
      </c>
      <c r="AE41" s="511">
        <v>0</v>
      </c>
      <c r="AF41" s="512">
        <v>336</v>
      </c>
    </row>
    <row r="42" spans="1:32">
      <c r="A42" s="478" t="s">
        <v>461</v>
      </c>
      <c r="B42" s="511">
        <v>0</v>
      </c>
      <c r="C42" s="511">
        <v>0</v>
      </c>
      <c r="D42" s="511">
        <v>0</v>
      </c>
      <c r="E42" s="511">
        <v>336</v>
      </c>
      <c r="F42" s="511">
        <v>0</v>
      </c>
      <c r="G42" s="511">
        <v>336</v>
      </c>
      <c r="H42" s="511">
        <v>0</v>
      </c>
      <c r="I42" s="511">
        <v>0</v>
      </c>
      <c r="J42" s="511">
        <v>0</v>
      </c>
      <c r="K42" s="511">
        <v>0</v>
      </c>
      <c r="L42" s="511">
        <v>0</v>
      </c>
      <c r="M42" s="511">
        <v>0</v>
      </c>
      <c r="N42" s="511">
        <v>0</v>
      </c>
      <c r="O42" s="511">
        <v>0</v>
      </c>
      <c r="P42" s="511">
        <v>0</v>
      </c>
      <c r="Q42" s="511">
        <v>0</v>
      </c>
      <c r="R42" s="511">
        <v>0</v>
      </c>
      <c r="S42" s="511">
        <v>0</v>
      </c>
      <c r="T42" s="511">
        <v>0</v>
      </c>
      <c r="U42" s="511">
        <v>0</v>
      </c>
      <c r="V42" s="511">
        <v>0</v>
      </c>
      <c r="W42" s="511">
        <v>0</v>
      </c>
      <c r="X42" s="511">
        <v>0</v>
      </c>
      <c r="Y42" s="511">
        <v>0</v>
      </c>
      <c r="Z42" s="511">
        <v>0</v>
      </c>
      <c r="AA42" s="511">
        <v>0</v>
      </c>
      <c r="AB42" s="511">
        <v>0</v>
      </c>
      <c r="AC42" s="511">
        <v>0</v>
      </c>
      <c r="AD42" s="511">
        <v>336</v>
      </c>
      <c r="AE42" s="511">
        <v>0</v>
      </c>
      <c r="AF42" s="512">
        <v>336</v>
      </c>
    </row>
    <row r="43" spans="1:32">
      <c r="A43" s="478" t="s">
        <v>462</v>
      </c>
      <c r="B43" s="511">
        <v>0</v>
      </c>
      <c r="C43" s="511">
        <v>0</v>
      </c>
      <c r="D43" s="511">
        <v>0</v>
      </c>
      <c r="E43" s="511">
        <v>336</v>
      </c>
      <c r="F43" s="511">
        <v>0</v>
      </c>
      <c r="G43" s="511">
        <v>336</v>
      </c>
      <c r="H43" s="511">
        <v>0</v>
      </c>
      <c r="I43" s="511">
        <v>0</v>
      </c>
      <c r="J43" s="511">
        <v>0</v>
      </c>
      <c r="K43" s="511">
        <v>0</v>
      </c>
      <c r="L43" s="511">
        <v>0</v>
      </c>
      <c r="M43" s="511">
        <v>0</v>
      </c>
      <c r="N43" s="511">
        <v>0</v>
      </c>
      <c r="O43" s="511">
        <v>0</v>
      </c>
      <c r="P43" s="511">
        <v>0</v>
      </c>
      <c r="Q43" s="511">
        <v>0</v>
      </c>
      <c r="R43" s="511">
        <v>0</v>
      </c>
      <c r="S43" s="511">
        <v>0</v>
      </c>
      <c r="T43" s="511">
        <v>0</v>
      </c>
      <c r="U43" s="511">
        <v>0</v>
      </c>
      <c r="V43" s="511">
        <v>0</v>
      </c>
      <c r="W43" s="511">
        <v>0</v>
      </c>
      <c r="X43" s="511">
        <v>0</v>
      </c>
      <c r="Y43" s="511">
        <v>0</v>
      </c>
      <c r="Z43" s="511">
        <v>0</v>
      </c>
      <c r="AA43" s="511">
        <v>0</v>
      </c>
      <c r="AB43" s="511">
        <v>0</v>
      </c>
      <c r="AC43" s="511">
        <v>0</v>
      </c>
      <c r="AD43" s="511">
        <v>336</v>
      </c>
      <c r="AE43" s="511">
        <v>0</v>
      </c>
      <c r="AF43" s="512">
        <v>336</v>
      </c>
    </row>
    <row r="44" spans="1:32">
      <c r="A44" s="478"/>
      <c r="B44" s="511">
        <v>0</v>
      </c>
      <c r="C44" s="511">
        <v>0</v>
      </c>
      <c r="D44" s="511">
        <v>0</v>
      </c>
      <c r="E44" s="511">
        <v>0</v>
      </c>
      <c r="F44" s="511">
        <v>0</v>
      </c>
      <c r="G44" s="511">
        <v>0</v>
      </c>
      <c r="H44" s="511">
        <v>0</v>
      </c>
      <c r="I44" s="511">
        <v>0</v>
      </c>
      <c r="J44" s="511">
        <v>0</v>
      </c>
      <c r="K44" s="511">
        <v>0</v>
      </c>
      <c r="L44" s="511">
        <v>0</v>
      </c>
      <c r="M44" s="511">
        <v>0</v>
      </c>
      <c r="N44" s="511">
        <v>0</v>
      </c>
      <c r="O44" s="511">
        <v>0</v>
      </c>
      <c r="P44" s="511">
        <v>0</v>
      </c>
      <c r="Q44" s="511">
        <v>0</v>
      </c>
      <c r="R44" s="511">
        <v>0</v>
      </c>
      <c r="S44" s="511">
        <v>0</v>
      </c>
      <c r="T44" s="511">
        <v>0</v>
      </c>
      <c r="U44" s="511">
        <v>0</v>
      </c>
      <c r="V44" s="511">
        <v>0</v>
      </c>
      <c r="W44" s="511">
        <v>0</v>
      </c>
      <c r="X44" s="511">
        <v>0</v>
      </c>
      <c r="Y44" s="511">
        <v>0</v>
      </c>
      <c r="Z44" s="511">
        <v>0</v>
      </c>
      <c r="AA44" s="511">
        <v>0</v>
      </c>
      <c r="AB44" s="511">
        <v>0</v>
      </c>
      <c r="AC44" s="511">
        <v>0</v>
      </c>
      <c r="AD44" s="511">
        <v>0</v>
      </c>
      <c r="AE44" s="511">
        <v>0</v>
      </c>
      <c r="AF44" s="512">
        <v>0</v>
      </c>
    </row>
    <row r="45" spans="1:32">
      <c r="A45" s="478"/>
      <c r="B45" s="511">
        <v>0</v>
      </c>
      <c r="C45" s="511">
        <v>0</v>
      </c>
      <c r="D45" s="511">
        <v>0</v>
      </c>
      <c r="E45" s="511">
        <v>0</v>
      </c>
      <c r="F45" s="511">
        <v>0</v>
      </c>
      <c r="G45" s="511">
        <v>0</v>
      </c>
      <c r="H45" s="511">
        <v>0</v>
      </c>
      <c r="I45" s="511">
        <v>0</v>
      </c>
      <c r="J45" s="511">
        <v>0</v>
      </c>
      <c r="K45" s="511">
        <v>0</v>
      </c>
      <c r="L45" s="511">
        <v>0</v>
      </c>
      <c r="M45" s="511">
        <v>0</v>
      </c>
      <c r="N45" s="511">
        <v>0</v>
      </c>
      <c r="O45" s="511">
        <v>0</v>
      </c>
      <c r="P45" s="511">
        <v>0</v>
      </c>
      <c r="Q45" s="511">
        <v>0</v>
      </c>
      <c r="R45" s="511">
        <v>0</v>
      </c>
      <c r="S45" s="511">
        <v>0</v>
      </c>
      <c r="T45" s="511">
        <v>0</v>
      </c>
      <c r="U45" s="511">
        <v>0</v>
      </c>
      <c r="V45" s="511">
        <v>0</v>
      </c>
      <c r="W45" s="511">
        <v>0</v>
      </c>
      <c r="X45" s="511">
        <v>0</v>
      </c>
      <c r="Y45" s="511">
        <v>0</v>
      </c>
      <c r="Z45" s="511">
        <v>0</v>
      </c>
      <c r="AA45" s="511">
        <v>0</v>
      </c>
      <c r="AB45" s="511">
        <v>0</v>
      </c>
      <c r="AC45" s="511">
        <v>0</v>
      </c>
      <c r="AD45" s="511">
        <v>0</v>
      </c>
      <c r="AE45" s="511">
        <v>0</v>
      </c>
      <c r="AF45" s="512">
        <v>0</v>
      </c>
    </row>
    <row r="46" spans="1:32">
      <c r="A46" s="478"/>
      <c r="B46" s="511">
        <v>0</v>
      </c>
      <c r="C46" s="511">
        <v>0</v>
      </c>
      <c r="D46" s="511">
        <v>0</v>
      </c>
      <c r="E46" s="511">
        <v>0</v>
      </c>
      <c r="F46" s="511">
        <v>0</v>
      </c>
      <c r="G46" s="511">
        <v>0</v>
      </c>
      <c r="H46" s="511">
        <v>0</v>
      </c>
      <c r="I46" s="511">
        <v>0</v>
      </c>
      <c r="J46" s="511">
        <v>0</v>
      </c>
      <c r="K46" s="511">
        <v>0</v>
      </c>
      <c r="L46" s="511">
        <v>0</v>
      </c>
      <c r="M46" s="511">
        <v>0</v>
      </c>
      <c r="N46" s="511">
        <v>0</v>
      </c>
      <c r="O46" s="511">
        <v>0</v>
      </c>
      <c r="P46" s="511">
        <v>0</v>
      </c>
      <c r="Q46" s="511">
        <v>0</v>
      </c>
      <c r="R46" s="511">
        <v>0</v>
      </c>
      <c r="S46" s="511">
        <v>0</v>
      </c>
      <c r="T46" s="511">
        <v>0</v>
      </c>
      <c r="U46" s="511">
        <v>0</v>
      </c>
      <c r="V46" s="511">
        <v>0</v>
      </c>
      <c r="W46" s="511">
        <v>0</v>
      </c>
      <c r="X46" s="511">
        <v>0</v>
      </c>
      <c r="Y46" s="511">
        <v>0</v>
      </c>
      <c r="Z46" s="511">
        <v>0</v>
      </c>
      <c r="AA46" s="511">
        <v>0</v>
      </c>
      <c r="AB46" s="511">
        <v>0</v>
      </c>
      <c r="AC46" s="511">
        <v>0</v>
      </c>
      <c r="AD46" s="511">
        <v>0</v>
      </c>
      <c r="AE46" s="511">
        <v>0</v>
      </c>
      <c r="AF46" s="512">
        <v>0</v>
      </c>
    </row>
    <row r="47" spans="1:32">
      <c r="A47" s="478"/>
      <c r="B47" s="511">
        <v>0</v>
      </c>
      <c r="C47" s="511">
        <v>0</v>
      </c>
      <c r="D47" s="511">
        <v>0</v>
      </c>
      <c r="E47" s="511">
        <v>0</v>
      </c>
      <c r="F47" s="511">
        <v>0</v>
      </c>
      <c r="G47" s="511">
        <v>0</v>
      </c>
      <c r="H47" s="511">
        <v>0</v>
      </c>
      <c r="I47" s="511">
        <v>0</v>
      </c>
      <c r="J47" s="511">
        <v>0</v>
      </c>
      <c r="K47" s="511">
        <v>0</v>
      </c>
      <c r="L47" s="511">
        <v>0</v>
      </c>
      <c r="M47" s="511">
        <v>0</v>
      </c>
      <c r="N47" s="511">
        <v>0</v>
      </c>
      <c r="O47" s="511">
        <v>0</v>
      </c>
      <c r="P47" s="511">
        <v>0</v>
      </c>
      <c r="Q47" s="511">
        <v>0</v>
      </c>
      <c r="R47" s="511">
        <v>0</v>
      </c>
      <c r="S47" s="511">
        <v>0</v>
      </c>
      <c r="T47" s="511">
        <v>0</v>
      </c>
      <c r="U47" s="511">
        <v>0</v>
      </c>
      <c r="V47" s="511">
        <v>0</v>
      </c>
      <c r="W47" s="511">
        <v>0</v>
      </c>
      <c r="X47" s="511">
        <v>0</v>
      </c>
      <c r="Y47" s="511">
        <v>0</v>
      </c>
      <c r="Z47" s="511">
        <v>0</v>
      </c>
      <c r="AA47" s="511">
        <v>0</v>
      </c>
      <c r="AB47" s="511">
        <v>0</v>
      </c>
      <c r="AC47" s="511">
        <v>0</v>
      </c>
      <c r="AD47" s="511">
        <v>0</v>
      </c>
      <c r="AE47" s="511">
        <v>0</v>
      </c>
      <c r="AF47" s="512">
        <v>0</v>
      </c>
    </row>
    <row r="48" spans="1:32">
      <c r="A48" s="478"/>
      <c r="B48" s="511">
        <v>0</v>
      </c>
      <c r="C48" s="511">
        <v>0</v>
      </c>
      <c r="D48" s="511">
        <v>0</v>
      </c>
      <c r="E48" s="511">
        <v>0</v>
      </c>
      <c r="F48" s="511">
        <v>0</v>
      </c>
      <c r="G48" s="511">
        <v>0</v>
      </c>
      <c r="H48" s="511">
        <v>0</v>
      </c>
      <c r="I48" s="511">
        <v>0</v>
      </c>
      <c r="J48" s="511">
        <v>0</v>
      </c>
      <c r="K48" s="511">
        <v>0</v>
      </c>
      <c r="L48" s="511">
        <v>0</v>
      </c>
      <c r="M48" s="511">
        <v>0</v>
      </c>
      <c r="N48" s="511">
        <v>0</v>
      </c>
      <c r="O48" s="511">
        <v>0</v>
      </c>
      <c r="P48" s="511">
        <v>0</v>
      </c>
      <c r="Q48" s="511">
        <v>0</v>
      </c>
      <c r="R48" s="511">
        <v>0</v>
      </c>
      <c r="S48" s="511">
        <v>0</v>
      </c>
      <c r="T48" s="511">
        <v>0</v>
      </c>
      <c r="U48" s="511">
        <v>0</v>
      </c>
      <c r="V48" s="511">
        <v>0</v>
      </c>
      <c r="W48" s="511">
        <v>0</v>
      </c>
      <c r="X48" s="511">
        <v>0</v>
      </c>
      <c r="Y48" s="511">
        <v>0</v>
      </c>
      <c r="Z48" s="511">
        <v>0</v>
      </c>
      <c r="AA48" s="511">
        <v>0</v>
      </c>
      <c r="AB48" s="511">
        <v>0</v>
      </c>
      <c r="AC48" s="511">
        <v>0</v>
      </c>
      <c r="AD48" s="511">
        <v>0</v>
      </c>
      <c r="AE48" s="511">
        <v>0</v>
      </c>
      <c r="AF48" s="512">
        <v>0</v>
      </c>
    </row>
    <row r="49" spans="1:32">
      <c r="A49" s="478"/>
      <c r="B49" s="511">
        <v>0</v>
      </c>
      <c r="C49" s="511">
        <v>0</v>
      </c>
      <c r="D49" s="511">
        <v>0</v>
      </c>
      <c r="E49" s="511">
        <v>0</v>
      </c>
      <c r="F49" s="511">
        <v>0</v>
      </c>
      <c r="G49" s="511">
        <v>0</v>
      </c>
      <c r="H49" s="511">
        <v>0</v>
      </c>
      <c r="I49" s="511">
        <v>0</v>
      </c>
      <c r="J49" s="511">
        <v>0</v>
      </c>
      <c r="K49" s="511">
        <v>0</v>
      </c>
      <c r="L49" s="511">
        <v>0</v>
      </c>
      <c r="M49" s="511">
        <v>0</v>
      </c>
      <c r="N49" s="511">
        <v>0</v>
      </c>
      <c r="O49" s="511">
        <v>0</v>
      </c>
      <c r="P49" s="511">
        <v>0</v>
      </c>
      <c r="Q49" s="511">
        <v>0</v>
      </c>
      <c r="R49" s="511">
        <v>0</v>
      </c>
      <c r="S49" s="511">
        <v>0</v>
      </c>
      <c r="T49" s="511">
        <v>0</v>
      </c>
      <c r="U49" s="511">
        <v>0</v>
      </c>
      <c r="V49" s="511">
        <v>0</v>
      </c>
      <c r="W49" s="511">
        <v>0</v>
      </c>
      <c r="X49" s="511">
        <v>0</v>
      </c>
      <c r="Y49" s="511">
        <v>0</v>
      </c>
      <c r="Z49" s="511">
        <v>0</v>
      </c>
      <c r="AA49" s="511">
        <v>0</v>
      </c>
      <c r="AB49" s="511">
        <v>0</v>
      </c>
      <c r="AC49" s="511">
        <v>0</v>
      </c>
      <c r="AD49" s="511">
        <v>0</v>
      </c>
      <c r="AE49" s="511">
        <v>0</v>
      </c>
      <c r="AF49" s="512">
        <v>0</v>
      </c>
    </row>
    <row r="50" spans="1:32">
      <c r="A50" s="478"/>
      <c r="B50" s="511">
        <v>0</v>
      </c>
      <c r="C50" s="511">
        <v>0</v>
      </c>
      <c r="D50" s="511">
        <v>0</v>
      </c>
      <c r="E50" s="511">
        <v>0</v>
      </c>
      <c r="F50" s="511">
        <v>0</v>
      </c>
      <c r="G50" s="511">
        <v>0</v>
      </c>
      <c r="H50" s="511">
        <v>0</v>
      </c>
      <c r="I50" s="511">
        <v>0</v>
      </c>
      <c r="J50" s="511">
        <v>0</v>
      </c>
      <c r="K50" s="511">
        <v>0</v>
      </c>
      <c r="L50" s="511">
        <v>0</v>
      </c>
      <c r="M50" s="511">
        <v>0</v>
      </c>
      <c r="N50" s="511">
        <v>0</v>
      </c>
      <c r="O50" s="511">
        <v>0</v>
      </c>
      <c r="P50" s="511">
        <v>0</v>
      </c>
      <c r="Q50" s="511">
        <v>0</v>
      </c>
      <c r="R50" s="511">
        <v>0</v>
      </c>
      <c r="S50" s="511">
        <v>0</v>
      </c>
      <c r="T50" s="511">
        <v>0</v>
      </c>
      <c r="U50" s="511">
        <v>0</v>
      </c>
      <c r="V50" s="511">
        <v>0</v>
      </c>
      <c r="W50" s="511">
        <v>0</v>
      </c>
      <c r="X50" s="511">
        <v>0</v>
      </c>
      <c r="Y50" s="511">
        <v>0</v>
      </c>
      <c r="Z50" s="511">
        <v>0</v>
      </c>
      <c r="AA50" s="511">
        <v>0</v>
      </c>
      <c r="AB50" s="511">
        <v>0</v>
      </c>
      <c r="AC50" s="511">
        <v>0</v>
      </c>
      <c r="AD50" s="511">
        <v>0</v>
      </c>
      <c r="AE50" s="511">
        <v>0</v>
      </c>
      <c r="AF50" s="512">
        <v>0</v>
      </c>
    </row>
    <row r="51" spans="1:32">
      <c r="A51" s="478"/>
      <c r="B51" s="511">
        <v>0</v>
      </c>
      <c r="C51" s="511">
        <v>0</v>
      </c>
      <c r="D51" s="511">
        <v>0</v>
      </c>
      <c r="E51" s="511">
        <v>0</v>
      </c>
      <c r="F51" s="511">
        <v>0</v>
      </c>
      <c r="G51" s="511">
        <v>0</v>
      </c>
      <c r="H51" s="511">
        <v>0</v>
      </c>
      <c r="I51" s="511">
        <v>0</v>
      </c>
      <c r="J51" s="511">
        <v>0</v>
      </c>
      <c r="K51" s="511">
        <v>0</v>
      </c>
      <c r="L51" s="511">
        <v>0</v>
      </c>
      <c r="M51" s="511">
        <v>0</v>
      </c>
      <c r="N51" s="511">
        <v>0</v>
      </c>
      <c r="O51" s="511">
        <v>0</v>
      </c>
      <c r="P51" s="511">
        <v>0</v>
      </c>
      <c r="Q51" s="511">
        <v>0</v>
      </c>
      <c r="R51" s="511">
        <v>0</v>
      </c>
      <c r="S51" s="511">
        <v>0</v>
      </c>
      <c r="T51" s="511">
        <v>0</v>
      </c>
      <c r="U51" s="511">
        <v>0</v>
      </c>
      <c r="V51" s="511">
        <v>0</v>
      </c>
      <c r="W51" s="511">
        <v>0</v>
      </c>
      <c r="X51" s="511">
        <v>0</v>
      </c>
      <c r="Y51" s="511">
        <v>0</v>
      </c>
      <c r="Z51" s="511">
        <v>0</v>
      </c>
      <c r="AA51" s="511">
        <v>0</v>
      </c>
      <c r="AB51" s="511">
        <v>0</v>
      </c>
      <c r="AC51" s="511">
        <v>0</v>
      </c>
      <c r="AD51" s="511">
        <v>0</v>
      </c>
      <c r="AE51" s="511">
        <v>0</v>
      </c>
      <c r="AF51" s="512">
        <v>0</v>
      </c>
    </row>
    <row r="52" spans="1:32">
      <c r="A52" s="478"/>
      <c r="B52" s="511">
        <v>0</v>
      </c>
      <c r="C52" s="511">
        <v>0</v>
      </c>
      <c r="D52" s="511">
        <v>0</v>
      </c>
      <c r="E52" s="511">
        <v>0</v>
      </c>
      <c r="F52" s="511">
        <v>0</v>
      </c>
      <c r="G52" s="511">
        <v>0</v>
      </c>
      <c r="H52" s="511">
        <v>0</v>
      </c>
      <c r="I52" s="511">
        <v>0</v>
      </c>
      <c r="J52" s="511">
        <v>0</v>
      </c>
      <c r="K52" s="511">
        <v>0</v>
      </c>
      <c r="L52" s="511">
        <v>0</v>
      </c>
      <c r="M52" s="511">
        <v>0</v>
      </c>
      <c r="N52" s="511">
        <v>0</v>
      </c>
      <c r="O52" s="511">
        <v>0</v>
      </c>
      <c r="P52" s="511">
        <v>0</v>
      </c>
      <c r="Q52" s="511">
        <v>0</v>
      </c>
      <c r="R52" s="511">
        <v>0</v>
      </c>
      <c r="S52" s="511">
        <v>0</v>
      </c>
      <c r="T52" s="511">
        <v>0</v>
      </c>
      <c r="U52" s="511">
        <v>0</v>
      </c>
      <c r="V52" s="511">
        <v>0</v>
      </c>
      <c r="W52" s="511">
        <v>0</v>
      </c>
      <c r="X52" s="511">
        <v>0</v>
      </c>
      <c r="Y52" s="511">
        <v>0</v>
      </c>
      <c r="Z52" s="511">
        <v>0</v>
      </c>
      <c r="AA52" s="511">
        <v>0</v>
      </c>
      <c r="AB52" s="511">
        <v>0</v>
      </c>
      <c r="AC52" s="511">
        <v>0</v>
      </c>
      <c r="AD52" s="511">
        <v>0</v>
      </c>
      <c r="AE52" s="511">
        <v>0</v>
      </c>
      <c r="AF52" s="512">
        <v>0</v>
      </c>
    </row>
    <row r="53" spans="1:32">
      <c r="A53" s="478"/>
      <c r="B53" s="511">
        <v>0</v>
      </c>
      <c r="C53" s="511">
        <v>0</v>
      </c>
      <c r="D53" s="511">
        <v>0</v>
      </c>
      <c r="E53" s="511">
        <v>0</v>
      </c>
      <c r="F53" s="511">
        <v>0</v>
      </c>
      <c r="G53" s="511">
        <v>0</v>
      </c>
      <c r="H53" s="511">
        <v>0</v>
      </c>
      <c r="I53" s="511">
        <v>0</v>
      </c>
      <c r="J53" s="511">
        <v>0</v>
      </c>
      <c r="K53" s="511">
        <v>0</v>
      </c>
      <c r="L53" s="511">
        <v>0</v>
      </c>
      <c r="M53" s="511">
        <v>0</v>
      </c>
      <c r="N53" s="511">
        <v>0</v>
      </c>
      <c r="O53" s="511">
        <v>0</v>
      </c>
      <c r="P53" s="511">
        <v>0</v>
      </c>
      <c r="Q53" s="511">
        <v>0</v>
      </c>
      <c r="R53" s="511">
        <v>0</v>
      </c>
      <c r="S53" s="511">
        <v>0</v>
      </c>
      <c r="T53" s="511">
        <v>0</v>
      </c>
      <c r="U53" s="511">
        <v>0</v>
      </c>
      <c r="V53" s="511">
        <v>0</v>
      </c>
      <c r="W53" s="511">
        <v>0</v>
      </c>
      <c r="X53" s="511">
        <v>0</v>
      </c>
      <c r="Y53" s="511">
        <v>0</v>
      </c>
      <c r="Z53" s="511">
        <v>0</v>
      </c>
      <c r="AA53" s="511">
        <v>0</v>
      </c>
      <c r="AB53" s="511">
        <v>0</v>
      </c>
      <c r="AC53" s="511">
        <v>0</v>
      </c>
      <c r="AD53" s="511">
        <v>0</v>
      </c>
      <c r="AE53" s="511">
        <v>0</v>
      </c>
      <c r="AF53" s="512">
        <v>0</v>
      </c>
    </row>
    <row r="54" spans="1:32">
      <c r="A54" s="478"/>
      <c r="B54" s="511">
        <v>0</v>
      </c>
      <c r="C54" s="511">
        <v>0</v>
      </c>
      <c r="D54" s="511">
        <v>0</v>
      </c>
      <c r="E54" s="511">
        <v>0</v>
      </c>
      <c r="F54" s="511">
        <v>0</v>
      </c>
      <c r="G54" s="511">
        <v>0</v>
      </c>
      <c r="H54" s="511">
        <v>0</v>
      </c>
      <c r="I54" s="511">
        <v>0</v>
      </c>
      <c r="J54" s="511">
        <v>0</v>
      </c>
      <c r="K54" s="511">
        <v>0</v>
      </c>
      <c r="L54" s="511">
        <v>0</v>
      </c>
      <c r="M54" s="511">
        <v>0</v>
      </c>
      <c r="N54" s="511">
        <v>0</v>
      </c>
      <c r="O54" s="511">
        <v>0</v>
      </c>
      <c r="P54" s="511">
        <v>0</v>
      </c>
      <c r="Q54" s="511">
        <v>0</v>
      </c>
      <c r="R54" s="511">
        <v>0</v>
      </c>
      <c r="S54" s="511">
        <v>0</v>
      </c>
      <c r="T54" s="511">
        <v>0</v>
      </c>
      <c r="U54" s="511">
        <v>0</v>
      </c>
      <c r="V54" s="511">
        <v>0</v>
      </c>
      <c r="W54" s="511">
        <v>0</v>
      </c>
      <c r="X54" s="511">
        <v>0</v>
      </c>
      <c r="Y54" s="511">
        <v>0</v>
      </c>
      <c r="Z54" s="511">
        <v>0</v>
      </c>
      <c r="AA54" s="511">
        <v>0</v>
      </c>
      <c r="AB54" s="511">
        <v>0</v>
      </c>
      <c r="AC54" s="511">
        <v>0</v>
      </c>
      <c r="AD54" s="511">
        <v>0</v>
      </c>
      <c r="AE54" s="511">
        <v>0</v>
      </c>
      <c r="AF54" s="512">
        <v>0</v>
      </c>
    </row>
    <row r="55" spans="1:32">
      <c r="A55" s="478"/>
      <c r="B55" s="511">
        <v>0</v>
      </c>
      <c r="C55" s="511">
        <v>0</v>
      </c>
      <c r="D55" s="511">
        <v>0</v>
      </c>
      <c r="E55" s="511">
        <v>0</v>
      </c>
      <c r="F55" s="511">
        <v>0</v>
      </c>
      <c r="G55" s="511">
        <v>0</v>
      </c>
      <c r="H55" s="511">
        <v>0</v>
      </c>
      <c r="I55" s="511">
        <v>0</v>
      </c>
      <c r="J55" s="511">
        <v>0</v>
      </c>
      <c r="K55" s="511">
        <v>0</v>
      </c>
      <c r="L55" s="511">
        <v>0</v>
      </c>
      <c r="M55" s="511">
        <v>0</v>
      </c>
      <c r="N55" s="511">
        <v>0</v>
      </c>
      <c r="O55" s="511">
        <v>0</v>
      </c>
      <c r="P55" s="511">
        <v>0</v>
      </c>
      <c r="Q55" s="511">
        <v>0</v>
      </c>
      <c r="R55" s="511">
        <v>0</v>
      </c>
      <c r="S55" s="511">
        <v>0</v>
      </c>
      <c r="T55" s="511">
        <v>0</v>
      </c>
      <c r="U55" s="511">
        <v>0</v>
      </c>
      <c r="V55" s="511">
        <v>0</v>
      </c>
      <c r="W55" s="511">
        <v>0</v>
      </c>
      <c r="X55" s="511">
        <v>0</v>
      </c>
      <c r="Y55" s="511">
        <v>0</v>
      </c>
      <c r="Z55" s="511">
        <v>0</v>
      </c>
      <c r="AA55" s="511">
        <v>0</v>
      </c>
      <c r="AB55" s="511">
        <v>0</v>
      </c>
      <c r="AC55" s="511">
        <v>0</v>
      </c>
      <c r="AD55" s="511">
        <v>0</v>
      </c>
      <c r="AE55" s="511">
        <v>0</v>
      </c>
      <c r="AF55" s="512">
        <v>0</v>
      </c>
    </row>
    <row r="56" spans="1:32">
      <c r="A56" s="478"/>
      <c r="B56" s="511">
        <v>0</v>
      </c>
      <c r="C56" s="511">
        <v>0</v>
      </c>
      <c r="D56" s="511">
        <v>0</v>
      </c>
      <c r="E56" s="511">
        <v>0</v>
      </c>
      <c r="F56" s="511">
        <v>0</v>
      </c>
      <c r="G56" s="511">
        <v>0</v>
      </c>
      <c r="H56" s="511">
        <v>0</v>
      </c>
      <c r="I56" s="511">
        <v>0</v>
      </c>
      <c r="J56" s="511">
        <v>0</v>
      </c>
      <c r="K56" s="511">
        <v>0</v>
      </c>
      <c r="L56" s="511">
        <v>0</v>
      </c>
      <c r="M56" s="511">
        <v>0</v>
      </c>
      <c r="N56" s="511">
        <v>0</v>
      </c>
      <c r="O56" s="511">
        <v>0</v>
      </c>
      <c r="P56" s="511">
        <v>0</v>
      </c>
      <c r="Q56" s="511">
        <v>0</v>
      </c>
      <c r="R56" s="511">
        <v>0</v>
      </c>
      <c r="S56" s="511">
        <v>0</v>
      </c>
      <c r="T56" s="511">
        <v>0</v>
      </c>
      <c r="U56" s="511">
        <v>0</v>
      </c>
      <c r="V56" s="511">
        <v>0</v>
      </c>
      <c r="W56" s="511">
        <v>0</v>
      </c>
      <c r="X56" s="511">
        <v>0</v>
      </c>
      <c r="Y56" s="511">
        <v>0</v>
      </c>
      <c r="Z56" s="511">
        <v>0</v>
      </c>
      <c r="AA56" s="511">
        <v>0</v>
      </c>
      <c r="AB56" s="511">
        <v>0</v>
      </c>
      <c r="AC56" s="511">
        <v>0</v>
      </c>
      <c r="AD56" s="511">
        <v>0</v>
      </c>
      <c r="AE56" s="511">
        <v>0</v>
      </c>
      <c r="AF56" s="512">
        <v>0</v>
      </c>
    </row>
    <row r="57" spans="1:32">
      <c r="A57" s="478"/>
      <c r="B57" s="511">
        <v>0</v>
      </c>
      <c r="C57" s="511">
        <v>0</v>
      </c>
      <c r="D57" s="511">
        <v>0</v>
      </c>
      <c r="E57" s="511">
        <v>0</v>
      </c>
      <c r="F57" s="511">
        <v>0</v>
      </c>
      <c r="G57" s="511">
        <v>0</v>
      </c>
      <c r="H57" s="511">
        <v>0</v>
      </c>
      <c r="I57" s="511">
        <v>0</v>
      </c>
      <c r="J57" s="511">
        <v>0</v>
      </c>
      <c r="K57" s="511">
        <v>0</v>
      </c>
      <c r="L57" s="511">
        <v>0</v>
      </c>
      <c r="M57" s="511">
        <v>0</v>
      </c>
      <c r="N57" s="511">
        <v>0</v>
      </c>
      <c r="O57" s="511">
        <v>0</v>
      </c>
      <c r="P57" s="511">
        <v>0</v>
      </c>
      <c r="Q57" s="511">
        <v>0</v>
      </c>
      <c r="R57" s="511">
        <v>0</v>
      </c>
      <c r="S57" s="511">
        <v>0</v>
      </c>
      <c r="T57" s="511">
        <v>0</v>
      </c>
      <c r="U57" s="511">
        <v>0</v>
      </c>
      <c r="V57" s="511">
        <v>0</v>
      </c>
      <c r="W57" s="511">
        <v>0</v>
      </c>
      <c r="X57" s="511">
        <v>0</v>
      </c>
      <c r="Y57" s="511">
        <v>0</v>
      </c>
      <c r="Z57" s="511">
        <v>0</v>
      </c>
      <c r="AA57" s="511">
        <v>0</v>
      </c>
      <c r="AB57" s="511">
        <v>0</v>
      </c>
      <c r="AC57" s="511">
        <v>0</v>
      </c>
      <c r="AD57" s="511">
        <v>0</v>
      </c>
      <c r="AE57" s="511">
        <v>0</v>
      </c>
      <c r="AF57" s="512">
        <v>0</v>
      </c>
    </row>
    <row r="58" spans="1:32">
      <c r="A58" s="478"/>
      <c r="B58" s="511">
        <v>0</v>
      </c>
      <c r="C58" s="511">
        <v>0</v>
      </c>
      <c r="D58" s="511">
        <v>0</v>
      </c>
      <c r="E58" s="511">
        <v>0</v>
      </c>
      <c r="F58" s="511">
        <v>0</v>
      </c>
      <c r="G58" s="511">
        <v>0</v>
      </c>
      <c r="H58" s="511">
        <v>0</v>
      </c>
      <c r="I58" s="511">
        <v>0</v>
      </c>
      <c r="J58" s="511">
        <v>0</v>
      </c>
      <c r="K58" s="511">
        <v>0</v>
      </c>
      <c r="L58" s="511">
        <v>0</v>
      </c>
      <c r="M58" s="511">
        <v>0</v>
      </c>
      <c r="N58" s="511">
        <v>0</v>
      </c>
      <c r="O58" s="511">
        <v>0</v>
      </c>
      <c r="P58" s="511">
        <v>0</v>
      </c>
      <c r="Q58" s="511">
        <v>0</v>
      </c>
      <c r="R58" s="511">
        <v>0</v>
      </c>
      <c r="S58" s="511">
        <v>0</v>
      </c>
      <c r="T58" s="511">
        <v>0</v>
      </c>
      <c r="U58" s="511">
        <v>0</v>
      </c>
      <c r="V58" s="511">
        <v>0</v>
      </c>
      <c r="W58" s="511">
        <v>0</v>
      </c>
      <c r="X58" s="511">
        <v>0</v>
      </c>
      <c r="Y58" s="511">
        <v>0</v>
      </c>
      <c r="Z58" s="511">
        <v>0</v>
      </c>
      <c r="AA58" s="511">
        <v>0</v>
      </c>
      <c r="AB58" s="511">
        <v>0</v>
      </c>
      <c r="AC58" s="511">
        <v>0</v>
      </c>
      <c r="AD58" s="511">
        <v>0</v>
      </c>
      <c r="AE58" s="511">
        <v>0</v>
      </c>
      <c r="AF58" s="512">
        <v>0</v>
      </c>
    </row>
    <row r="59" spans="1:32">
      <c r="A59" s="478"/>
      <c r="B59" s="511">
        <v>0</v>
      </c>
      <c r="C59" s="511">
        <v>0</v>
      </c>
      <c r="D59" s="511">
        <v>0</v>
      </c>
      <c r="E59" s="511">
        <v>0</v>
      </c>
      <c r="F59" s="511">
        <v>0</v>
      </c>
      <c r="G59" s="511">
        <v>0</v>
      </c>
      <c r="H59" s="511">
        <v>0</v>
      </c>
      <c r="I59" s="511">
        <v>0</v>
      </c>
      <c r="J59" s="511">
        <v>0</v>
      </c>
      <c r="K59" s="511">
        <v>0</v>
      </c>
      <c r="L59" s="511">
        <v>0</v>
      </c>
      <c r="M59" s="511">
        <v>0</v>
      </c>
      <c r="N59" s="511">
        <v>0</v>
      </c>
      <c r="O59" s="511">
        <v>0</v>
      </c>
      <c r="P59" s="511">
        <v>0</v>
      </c>
      <c r="Q59" s="511">
        <v>0</v>
      </c>
      <c r="R59" s="511">
        <v>0</v>
      </c>
      <c r="S59" s="511">
        <v>0</v>
      </c>
      <c r="T59" s="511">
        <v>0</v>
      </c>
      <c r="U59" s="511">
        <v>0</v>
      </c>
      <c r="V59" s="511">
        <v>0</v>
      </c>
      <c r="W59" s="511">
        <v>0</v>
      </c>
      <c r="X59" s="511">
        <v>0</v>
      </c>
      <c r="Y59" s="511">
        <v>0</v>
      </c>
      <c r="Z59" s="511">
        <v>0</v>
      </c>
      <c r="AA59" s="511">
        <v>0</v>
      </c>
      <c r="AB59" s="511">
        <v>0</v>
      </c>
      <c r="AC59" s="511">
        <v>0</v>
      </c>
      <c r="AD59" s="511">
        <v>0</v>
      </c>
      <c r="AE59" s="511">
        <v>0</v>
      </c>
      <c r="AF59" s="512">
        <v>0</v>
      </c>
    </row>
    <row r="60" spans="1:32">
      <c r="A60" s="478"/>
      <c r="B60" s="511">
        <v>0</v>
      </c>
      <c r="C60" s="511">
        <v>0</v>
      </c>
      <c r="D60" s="511">
        <v>0</v>
      </c>
      <c r="E60" s="511">
        <v>0</v>
      </c>
      <c r="F60" s="511">
        <v>0</v>
      </c>
      <c r="G60" s="511">
        <v>0</v>
      </c>
      <c r="H60" s="511">
        <v>0</v>
      </c>
      <c r="I60" s="511">
        <v>0</v>
      </c>
      <c r="J60" s="511">
        <v>0</v>
      </c>
      <c r="K60" s="511">
        <v>0</v>
      </c>
      <c r="L60" s="511">
        <v>0</v>
      </c>
      <c r="M60" s="511">
        <v>0</v>
      </c>
      <c r="N60" s="511">
        <v>0</v>
      </c>
      <c r="O60" s="511">
        <v>0</v>
      </c>
      <c r="P60" s="511">
        <v>0</v>
      </c>
      <c r="Q60" s="511">
        <v>0</v>
      </c>
      <c r="R60" s="511">
        <v>0</v>
      </c>
      <c r="S60" s="511">
        <v>0</v>
      </c>
      <c r="T60" s="511">
        <v>0</v>
      </c>
      <c r="U60" s="511">
        <v>0</v>
      </c>
      <c r="V60" s="511">
        <v>0</v>
      </c>
      <c r="W60" s="511">
        <v>0</v>
      </c>
      <c r="X60" s="511">
        <v>0</v>
      </c>
      <c r="Y60" s="511">
        <v>0</v>
      </c>
      <c r="Z60" s="511">
        <v>0</v>
      </c>
      <c r="AA60" s="511">
        <v>0</v>
      </c>
      <c r="AB60" s="511">
        <v>0</v>
      </c>
      <c r="AC60" s="511">
        <v>0</v>
      </c>
      <c r="AD60" s="511">
        <v>0</v>
      </c>
      <c r="AE60" s="511">
        <v>0</v>
      </c>
      <c r="AF60" s="512">
        <v>0</v>
      </c>
    </row>
    <row r="61" spans="1:32">
      <c r="A61" s="478"/>
      <c r="B61" s="511">
        <v>0</v>
      </c>
      <c r="C61" s="511">
        <v>0</v>
      </c>
      <c r="D61" s="511">
        <v>0</v>
      </c>
      <c r="E61" s="511">
        <v>0</v>
      </c>
      <c r="F61" s="511">
        <v>0</v>
      </c>
      <c r="G61" s="511">
        <v>0</v>
      </c>
      <c r="H61" s="511">
        <v>0</v>
      </c>
      <c r="I61" s="511">
        <v>0</v>
      </c>
      <c r="J61" s="511">
        <v>0</v>
      </c>
      <c r="K61" s="511">
        <v>0</v>
      </c>
      <c r="L61" s="511">
        <v>0</v>
      </c>
      <c r="M61" s="511">
        <v>0</v>
      </c>
      <c r="N61" s="511">
        <v>0</v>
      </c>
      <c r="O61" s="511">
        <v>0</v>
      </c>
      <c r="P61" s="511">
        <v>0</v>
      </c>
      <c r="Q61" s="511">
        <v>0</v>
      </c>
      <c r="R61" s="511">
        <v>0</v>
      </c>
      <c r="S61" s="511">
        <v>0</v>
      </c>
      <c r="T61" s="511">
        <v>0</v>
      </c>
      <c r="U61" s="511">
        <v>0</v>
      </c>
      <c r="V61" s="511">
        <v>0</v>
      </c>
      <c r="W61" s="511">
        <v>0</v>
      </c>
      <c r="X61" s="511">
        <v>0</v>
      </c>
      <c r="Y61" s="511">
        <v>0</v>
      </c>
      <c r="Z61" s="511">
        <v>0</v>
      </c>
      <c r="AA61" s="511">
        <v>0</v>
      </c>
      <c r="AB61" s="511">
        <v>0</v>
      </c>
      <c r="AC61" s="511">
        <v>0</v>
      </c>
      <c r="AD61" s="511">
        <v>0</v>
      </c>
      <c r="AE61" s="511">
        <v>0</v>
      </c>
      <c r="AF61" s="512">
        <v>0</v>
      </c>
    </row>
    <row r="62" spans="1:32">
      <c r="A62" s="478"/>
      <c r="B62" s="511">
        <v>0</v>
      </c>
      <c r="C62" s="511">
        <v>0</v>
      </c>
      <c r="D62" s="511">
        <v>0</v>
      </c>
      <c r="E62" s="511">
        <v>0</v>
      </c>
      <c r="F62" s="511">
        <v>0</v>
      </c>
      <c r="G62" s="511">
        <v>0</v>
      </c>
      <c r="H62" s="511">
        <v>0</v>
      </c>
      <c r="I62" s="511">
        <v>0</v>
      </c>
      <c r="J62" s="511">
        <v>0</v>
      </c>
      <c r="K62" s="511">
        <v>0</v>
      </c>
      <c r="L62" s="511">
        <v>0</v>
      </c>
      <c r="M62" s="511">
        <v>0</v>
      </c>
      <c r="N62" s="511">
        <v>0</v>
      </c>
      <c r="O62" s="511">
        <v>0</v>
      </c>
      <c r="P62" s="511">
        <v>0</v>
      </c>
      <c r="Q62" s="511">
        <v>0</v>
      </c>
      <c r="R62" s="511">
        <v>0</v>
      </c>
      <c r="S62" s="511">
        <v>0</v>
      </c>
      <c r="T62" s="511">
        <v>0</v>
      </c>
      <c r="U62" s="511">
        <v>0</v>
      </c>
      <c r="V62" s="511">
        <v>0</v>
      </c>
      <c r="W62" s="511">
        <v>0</v>
      </c>
      <c r="X62" s="511">
        <v>0</v>
      </c>
      <c r="Y62" s="511">
        <v>0</v>
      </c>
      <c r="Z62" s="511">
        <v>0</v>
      </c>
      <c r="AA62" s="511">
        <v>0</v>
      </c>
      <c r="AB62" s="511">
        <v>0</v>
      </c>
      <c r="AC62" s="511">
        <v>0</v>
      </c>
      <c r="AD62" s="511">
        <v>0</v>
      </c>
      <c r="AE62" s="511">
        <v>0</v>
      </c>
      <c r="AF62" s="512">
        <v>0</v>
      </c>
    </row>
    <row r="63" spans="1:32">
      <c r="A63" s="478"/>
      <c r="B63" s="511">
        <v>0</v>
      </c>
      <c r="C63" s="511">
        <v>0</v>
      </c>
      <c r="D63" s="511">
        <v>0</v>
      </c>
      <c r="E63" s="511">
        <v>0</v>
      </c>
      <c r="F63" s="511">
        <v>0</v>
      </c>
      <c r="G63" s="511">
        <v>0</v>
      </c>
      <c r="H63" s="511">
        <v>0</v>
      </c>
      <c r="I63" s="511">
        <v>0</v>
      </c>
      <c r="J63" s="511">
        <v>0</v>
      </c>
      <c r="K63" s="511">
        <v>0</v>
      </c>
      <c r="L63" s="511">
        <v>0</v>
      </c>
      <c r="M63" s="511">
        <v>0</v>
      </c>
      <c r="N63" s="511">
        <v>0</v>
      </c>
      <c r="O63" s="511">
        <v>0</v>
      </c>
      <c r="P63" s="511">
        <v>0</v>
      </c>
      <c r="Q63" s="511">
        <v>0</v>
      </c>
      <c r="R63" s="511">
        <v>0</v>
      </c>
      <c r="S63" s="511">
        <v>0</v>
      </c>
      <c r="T63" s="511">
        <v>0</v>
      </c>
      <c r="U63" s="511">
        <v>0</v>
      </c>
      <c r="V63" s="511">
        <v>0</v>
      </c>
      <c r="W63" s="511">
        <v>0</v>
      </c>
      <c r="X63" s="511">
        <v>0</v>
      </c>
      <c r="Y63" s="511">
        <v>0</v>
      </c>
      <c r="Z63" s="511">
        <v>0</v>
      </c>
      <c r="AA63" s="511">
        <v>0</v>
      </c>
      <c r="AB63" s="511">
        <v>0</v>
      </c>
      <c r="AC63" s="511">
        <v>0</v>
      </c>
      <c r="AD63" s="511">
        <v>0</v>
      </c>
      <c r="AE63" s="511">
        <v>0</v>
      </c>
      <c r="AF63" s="512">
        <v>0</v>
      </c>
    </row>
    <row r="64" spans="1:32">
      <c r="A64" s="478"/>
      <c r="B64" s="511">
        <v>0</v>
      </c>
      <c r="C64" s="511">
        <v>0</v>
      </c>
      <c r="D64" s="511">
        <v>0</v>
      </c>
      <c r="E64" s="511">
        <v>0</v>
      </c>
      <c r="F64" s="511">
        <v>0</v>
      </c>
      <c r="G64" s="511">
        <v>0</v>
      </c>
      <c r="H64" s="511">
        <v>0</v>
      </c>
      <c r="I64" s="511">
        <v>0</v>
      </c>
      <c r="J64" s="511">
        <v>0</v>
      </c>
      <c r="K64" s="511">
        <v>0</v>
      </c>
      <c r="L64" s="511">
        <v>0</v>
      </c>
      <c r="M64" s="511">
        <v>0</v>
      </c>
      <c r="N64" s="511">
        <v>0</v>
      </c>
      <c r="O64" s="511">
        <v>0</v>
      </c>
      <c r="P64" s="511">
        <v>0</v>
      </c>
      <c r="Q64" s="511">
        <v>0</v>
      </c>
      <c r="R64" s="511">
        <v>0</v>
      </c>
      <c r="S64" s="511">
        <v>0</v>
      </c>
      <c r="T64" s="511">
        <v>0</v>
      </c>
      <c r="U64" s="511">
        <v>0</v>
      </c>
      <c r="V64" s="511">
        <v>0</v>
      </c>
      <c r="W64" s="511">
        <v>0</v>
      </c>
      <c r="X64" s="511">
        <v>0</v>
      </c>
      <c r="Y64" s="511">
        <v>0</v>
      </c>
      <c r="Z64" s="511">
        <v>0</v>
      </c>
      <c r="AA64" s="511">
        <v>0</v>
      </c>
      <c r="AB64" s="511">
        <v>0</v>
      </c>
      <c r="AC64" s="511">
        <v>0</v>
      </c>
      <c r="AD64" s="511">
        <v>0</v>
      </c>
      <c r="AE64" s="511">
        <v>0</v>
      </c>
      <c r="AF64" s="512">
        <v>0</v>
      </c>
    </row>
    <row r="65" spans="1:32">
      <c r="A65" s="478"/>
      <c r="B65" s="511">
        <v>0</v>
      </c>
      <c r="C65" s="511">
        <v>0</v>
      </c>
      <c r="D65" s="511">
        <v>0</v>
      </c>
      <c r="E65" s="511">
        <v>0</v>
      </c>
      <c r="F65" s="511">
        <v>0</v>
      </c>
      <c r="G65" s="511">
        <v>0</v>
      </c>
      <c r="H65" s="511">
        <v>0</v>
      </c>
      <c r="I65" s="511">
        <v>0</v>
      </c>
      <c r="J65" s="511">
        <v>0</v>
      </c>
      <c r="K65" s="511">
        <v>0</v>
      </c>
      <c r="L65" s="511">
        <v>0</v>
      </c>
      <c r="M65" s="511">
        <v>0</v>
      </c>
      <c r="N65" s="511">
        <v>0</v>
      </c>
      <c r="O65" s="511">
        <v>0</v>
      </c>
      <c r="P65" s="511">
        <v>0</v>
      </c>
      <c r="Q65" s="511">
        <v>0</v>
      </c>
      <c r="R65" s="511">
        <v>0</v>
      </c>
      <c r="S65" s="511">
        <v>0</v>
      </c>
      <c r="T65" s="511">
        <v>0</v>
      </c>
      <c r="U65" s="511">
        <v>0</v>
      </c>
      <c r="V65" s="511">
        <v>0</v>
      </c>
      <c r="W65" s="511">
        <v>0</v>
      </c>
      <c r="X65" s="511">
        <v>0</v>
      </c>
      <c r="Y65" s="511">
        <v>0</v>
      </c>
      <c r="Z65" s="511">
        <v>0</v>
      </c>
      <c r="AA65" s="511">
        <v>0</v>
      </c>
      <c r="AB65" s="511">
        <v>0</v>
      </c>
      <c r="AC65" s="511">
        <v>0</v>
      </c>
      <c r="AD65" s="511">
        <v>0</v>
      </c>
      <c r="AE65" s="511">
        <v>0</v>
      </c>
      <c r="AF65" s="512">
        <v>0</v>
      </c>
    </row>
    <row r="66" spans="1:32">
      <c r="A66" s="478"/>
      <c r="B66" s="511">
        <v>0</v>
      </c>
      <c r="C66" s="511">
        <v>0</v>
      </c>
      <c r="D66" s="511">
        <v>0</v>
      </c>
      <c r="E66" s="511">
        <v>0</v>
      </c>
      <c r="F66" s="511">
        <v>0</v>
      </c>
      <c r="G66" s="511">
        <v>0</v>
      </c>
      <c r="H66" s="511">
        <v>0</v>
      </c>
      <c r="I66" s="511">
        <v>0</v>
      </c>
      <c r="J66" s="511">
        <v>0</v>
      </c>
      <c r="K66" s="511">
        <v>0</v>
      </c>
      <c r="L66" s="511">
        <v>0</v>
      </c>
      <c r="M66" s="511">
        <v>0</v>
      </c>
      <c r="N66" s="511">
        <v>0</v>
      </c>
      <c r="O66" s="511">
        <v>0</v>
      </c>
      <c r="P66" s="511">
        <v>0</v>
      </c>
      <c r="Q66" s="511">
        <v>0</v>
      </c>
      <c r="R66" s="511">
        <v>0</v>
      </c>
      <c r="S66" s="511">
        <v>0</v>
      </c>
      <c r="T66" s="511">
        <v>0</v>
      </c>
      <c r="U66" s="511">
        <v>0</v>
      </c>
      <c r="V66" s="511">
        <v>0</v>
      </c>
      <c r="W66" s="511">
        <v>0</v>
      </c>
      <c r="X66" s="511">
        <v>0</v>
      </c>
      <c r="Y66" s="511">
        <v>0</v>
      </c>
      <c r="Z66" s="511">
        <v>0</v>
      </c>
      <c r="AA66" s="511">
        <v>0</v>
      </c>
      <c r="AB66" s="511">
        <v>0</v>
      </c>
      <c r="AC66" s="511">
        <v>0</v>
      </c>
      <c r="AD66" s="511">
        <v>0</v>
      </c>
      <c r="AE66" s="511">
        <v>0</v>
      </c>
      <c r="AF66" s="512">
        <v>0</v>
      </c>
    </row>
    <row r="67" spans="1:32">
      <c r="A67" s="478"/>
      <c r="B67" s="511">
        <v>0</v>
      </c>
      <c r="C67" s="511">
        <v>0</v>
      </c>
      <c r="D67" s="511">
        <v>0</v>
      </c>
      <c r="E67" s="511">
        <v>0</v>
      </c>
      <c r="F67" s="511">
        <v>0</v>
      </c>
      <c r="G67" s="511">
        <v>0</v>
      </c>
      <c r="H67" s="511">
        <v>0</v>
      </c>
      <c r="I67" s="511">
        <v>0</v>
      </c>
      <c r="J67" s="511">
        <v>0</v>
      </c>
      <c r="K67" s="511">
        <v>0</v>
      </c>
      <c r="L67" s="511">
        <v>0</v>
      </c>
      <c r="M67" s="511">
        <v>0</v>
      </c>
      <c r="N67" s="511">
        <v>0</v>
      </c>
      <c r="O67" s="511">
        <v>0</v>
      </c>
      <c r="P67" s="511">
        <v>0</v>
      </c>
      <c r="Q67" s="511">
        <v>0</v>
      </c>
      <c r="R67" s="511">
        <v>0</v>
      </c>
      <c r="S67" s="511">
        <v>0</v>
      </c>
      <c r="T67" s="511">
        <v>0</v>
      </c>
      <c r="U67" s="511">
        <v>0</v>
      </c>
      <c r="V67" s="511">
        <v>0</v>
      </c>
      <c r="W67" s="511">
        <v>0</v>
      </c>
      <c r="X67" s="511">
        <v>0</v>
      </c>
      <c r="Y67" s="511">
        <v>0</v>
      </c>
      <c r="Z67" s="511">
        <v>0</v>
      </c>
      <c r="AA67" s="511">
        <v>0</v>
      </c>
      <c r="AB67" s="511">
        <v>0</v>
      </c>
      <c r="AC67" s="511">
        <v>0</v>
      </c>
      <c r="AD67" s="511">
        <v>0</v>
      </c>
      <c r="AE67" s="511">
        <v>0</v>
      </c>
      <c r="AF67" s="512">
        <v>0</v>
      </c>
    </row>
    <row r="68" spans="1:32">
      <c r="A68" s="478"/>
      <c r="B68" s="511">
        <v>0</v>
      </c>
      <c r="C68" s="511">
        <v>0</v>
      </c>
      <c r="D68" s="511">
        <v>0</v>
      </c>
      <c r="E68" s="511">
        <v>0</v>
      </c>
      <c r="F68" s="511">
        <v>0</v>
      </c>
      <c r="G68" s="511">
        <v>0</v>
      </c>
      <c r="H68" s="511">
        <v>0</v>
      </c>
      <c r="I68" s="511">
        <v>0</v>
      </c>
      <c r="J68" s="511">
        <v>0</v>
      </c>
      <c r="K68" s="511">
        <v>0</v>
      </c>
      <c r="L68" s="511">
        <v>0</v>
      </c>
      <c r="M68" s="511">
        <v>0</v>
      </c>
      <c r="N68" s="511">
        <v>0</v>
      </c>
      <c r="O68" s="511">
        <v>0</v>
      </c>
      <c r="P68" s="511">
        <v>0</v>
      </c>
      <c r="Q68" s="511">
        <v>0</v>
      </c>
      <c r="R68" s="511">
        <v>0</v>
      </c>
      <c r="S68" s="511">
        <v>0</v>
      </c>
      <c r="T68" s="511">
        <v>0</v>
      </c>
      <c r="U68" s="511">
        <v>0</v>
      </c>
      <c r="V68" s="511">
        <v>0</v>
      </c>
      <c r="W68" s="511">
        <v>0</v>
      </c>
      <c r="X68" s="511">
        <v>0</v>
      </c>
      <c r="Y68" s="511">
        <v>0</v>
      </c>
      <c r="Z68" s="511">
        <v>0</v>
      </c>
      <c r="AA68" s="511">
        <v>0</v>
      </c>
      <c r="AB68" s="511">
        <v>0</v>
      </c>
      <c r="AC68" s="511">
        <v>0</v>
      </c>
      <c r="AD68" s="511">
        <v>0</v>
      </c>
      <c r="AE68" s="511">
        <v>0</v>
      </c>
      <c r="AF68" s="512">
        <v>0</v>
      </c>
    </row>
    <row r="69" spans="1:32">
      <c r="A69" s="478"/>
      <c r="B69" s="511">
        <v>0</v>
      </c>
      <c r="C69" s="511">
        <v>0</v>
      </c>
      <c r="D69" s="511">
        <v>0</v>
      </c>
      <c r="E69" s="511">
        <v>0</v>
      </c>
      <c r="F69" s="511">
        <v>0</v>
      </c>
      <c r="G69" s="511">
        <v>0</v>
      </c>
      <c r="H69" s="511">
        <v>0</v>
      </c>
      <c r="I69" s="511">
        <v>0</v>
      </c>
      <c r="J69" s="511">
        <v>0</v>
      </c>
      <c r="K69" s="511">
        <v>0</v>
      </c>
      <c r="L69" s="511">
        <v>0</v>
      </c>
      <c r="M69" s="511">
        <v>0</v>
      </c>
      <c r="N69" s="511">
        <v>0</v>
      </c>
      <c r="O69" s="511">
        <v>0</v>
      </c>
      <c r="P69" s="511">
        <v>0</v>
      </c>
      <c r="Q69" s="511">
        <v>0</v>
      </c>
      <c r="R69" s="511">
        <v>0</v>
      </c>
      <c r="S69" s="511">
        <v>0</v>
      </c>
      <c r="T69" s="511">
        <v>0</v>
      </c>
      <c r="U69" s="511">
        <v>0</v>
      </c>
      <c r="V69" s="511">
        <v>0</v>
      </c>
      <c r="W69" s="511">
        <v>0</v>
      </c>
      <c r="X69" s="511">
        <v>0</v>
      </c>
      <c r="Y69" s="511">
        <v>0</v>
      </c>
      <c r="Z69" s="511">
        <v>0</v>
      </c>
      <c r="AA69" s="511">
        <v>0</v>
      </c>
      <c r="AB69" s="511">
        <v>0</v>
      </c>
      <c r="AC69" s="511">
        <v>0</v>
      </c>
      <c r="AD69" s="511">
        <v>0</v>
      </c>
      <c r="AE69" s="511">
        <v>0</v>
      </c>
      <c r="AF69" s="512">
        <v>0</v>
      </c>
    </row>
    <row r="70" spans="1:32">
      <c r="A70" s="478"/>
      <c r="B70" s="511">
        <v>0</v>
      </c>
      <c r="C70" s="511">
        <v>0</v>
      </c>
      <c r="D70" s="511">
        <v>0</v>
      </c>
      <c r="E70" s="511">
        <v>0</v>
      </c>
      <c r="F70" s="511">
        <v>0</v>
      </c>
      <c r="G70" s="511">
        <v>0</v>
      </c>
      <c r="H70" s="511">
        <v>0</v>
      </c>
      <c r="I70" s="511">
        <v>0</v>
      </c>
      <c r="J70" s="511">
        <v>0</v>
      </c>
      <c r="K70" s="511">
        <v>0</v>
      </c>
      <c r="L70" s="511">
        <v>0</v>
      </c>
      <c r="M70" s="511">
        <v>0</v>
      </c>
      <c r="N70" s="511">
        <v>0</v>
      </c>
      <c r="O70" s="511">
        <v>0</v>
      </c>
      <c r="P70" s="511">
        <v>0</v>
      </c>
      <c r="Q70" s="511">
        <v>0</v>
      </c>
      <c r="R70" s="511">
        <v>0</v>
      </c>
      <c r="S70" s="511">
        <v>0</v>
      </c>
      <c r="T70" s="511">
        <v>0</v>
      </c>
      <c r="U70" s="511">
        <v>0</v>
      </c>
      <c r="V70" s="511">
        <v>0</v>
      </c>
      <c r="W70" s="511">
        <v>0</v>
      </c>
      <c r="X70" s="511">
        <v>0</v>
      </c>
      <c r="Y70" s="511">
        <v>0</v>
      </c>
      <c r="Z70" s="511">
        <v>0</v>
      </c>
      <c r="AA70" s="511">
        <v>0</v>
      </c>
      <c r="AB70" s="511">
        <v>0</v>
      </c>
      <c r="AC70" s="511">
        <v>0</v>
      </c>
      <c r="AD70" s="511">
        <v>0</v>
      </c>
      <c r="AE70" s="511">
        <v>0</v>
      </c>
      <c r="AF70" s="512">
        <v>0</v>
      </c>
    </row>
    <row r="71" spans="1:32">
      <c r="A71" s="478"/>
      <c r="B71" s="511">
        <v>0</v>
      </c>
      <c r="C71" s="511">
        <v>0</v>
      </c>
      <c r="D71" s="511">
        <v>0</v>
      </c>
      <c r="E71" s="511">
        <v>0</v>
      </c>
      <c r="F71" s="511">
        <v>0</v>
      </c>
      <c r="G71" s="511">
        <v>0</v>
      </c>
      <c r="H71" s="511">
        <v>0</v>
      </c>
      <c r="I71" s="511">
        <v>0</v>
      </c>
      <c r="J71" s="511">
        <v>0</v>
      </c>
      <c r="K71" s="511">
        <v>0</v>
      </c>
      <c r="L71" s="511">
        <v>0</v>
      </c>
      <c r="M71" s="511">
        <v>0</v>
      </c>
      <c r="N71" s="511">
        <v>0</v>
      </c>
      <c r="O71" s="511">
        <v>0</v>
      </c>
      <c r="P71" s="511">
        <v>0</v>
      </c>
      <c r="Q71" s="511">
        <v>0</v>
      </c>
      <c r="R71" s="511">
        <v>0</v>
      </c>
      <c r="S71" s="511">
        <v>0</v>
      </c>
      <c r="T71" s="511">
        <v>0</v>
      </c>
      <c r="U71" s="511">
        <v>0</v>
      </c>
      <c r="V71" s="511">
        <v>0</v>
      </c>
      <c r="W71" s="511">
        <v>0</v>
      </c>
      <c r="X71" s="511">
        <v>0</v>
      </c>
      <c r="Y71" s="511">
        <v>0</v>
      </c>
      <c r="Z71" s="511">
        <v>0</v>
      </c>
      <c r="AA71" s="511">
        <v>0</v>
      </c>
      <c r="AB71" s="511">
        <v>0</v>
      </c>
      <c r="AC71" s="511">
        <v>0</v>
      </c>
      <c r="AD71" s="511">
        <v>0</v>
      </c>
      <c r="AE71" s="511">
        <v>0</v>
      </c>
      <c r="AF71" s="512">
        <v>0</v>
      </c>
    </row>
    <row r="72" spans="1:32">
      <c r="A72" s="478"/>
      <c r="B72" s="511">
        <v>0</v>
      </c>
      <c r="C72" s="511">
        <v>0</v>
      </c>
      <c r="D72" s="511">
        <v>0</v>
      </c>
      <c r="E72" s="511">
        <v>0</v>
      </c>
      <c r="F72" s="511">
        <v>0</v>
      </c>
      <c r="G72" s="511">
        <v>0</v>
      </c>
      <c r="H72" s="511">
        <v>0</v>
      </c>
      <c r="I72" s="511">
        <v>0</v>
      </c>
      <c r="J72" s="511">
        <v>0</v>
      </c>
      <c r="K72" s="511">
        <v>0</v>
      </c>
      <c r="L72" s="511">
        <v>0</v>
      </c>
      <c r="M72" s="511">
        <v>0</v>
      </c>
      <c r="N72" s="511">
        <v>0</v>
      </c>
      <c r="O72" s="511">
        <v>0</v>
      </c>
      <c r="P72" s="511">
        <v>0</v>
      </c>
      <c r="Q72" s="511">
        <v>0</v>
      </c>
      <c r="R72" s="511">
        <v>0</v>
      </c>
      <c r="S72" s="511">
        <v>0</v>
      </c>
      <c r="T72" s="511">
        <v>0</v>
      </c>
      <c r="U72" s="511">
        <v>0</v>
      </c>
      <c r="V72" s="511">
        <v>0</v>
      </c>
      <c r="W72" s="511">
        <v>0</v>
      </c>
      <c r="X72" s="511">
        <v>0</v>
      </c>
      <c r="Y72" s="511">
        <v>0</v>
      </c>
      <c r="Z72" s="511">
        <v>0</v>
      </c>
      <c r="AA72" s="511">
        <v>0</v>
      </c>
      <c r="AB72" s="511">
        <v>0</v>
      </c>
      <c r="AC72" s="511">
        <v>0</v>
      </c>
      <c r="AD72" s="511">
        <v>0</v>
      </c>
      <c r="AE72" s="511">
        <v>0</v>
      </c>
      <c r="AF72" s="512">
        <v>0</v>
      </c>
    </row>
    <row r="73" spans="1:32">
      <c r="A73" s="478"/>
      <c r="B73" s="511">
        <v>0</v>
      </c>
      <c r="C73" s="511">
        <v>0</v>
      </c>
      <c r="D73" s="511">
        <v>0</v>
      </c>
      <c r="E73" s="511">
        <v>0</v>
      </c>
      <c r="F73" s="511">
        <v>0</v>
      </c>
      <c r="G73" s="511">
        <v>0</v>
      </c>
      <c r="H73" s="511">
        <v>0</v>
      </c>
      <c r="I73" s="511">
        <v>0</v>
      </c>
      <c r="J73" s="511">
        <v>0</v>
      </c>
      <c r="K73" s="511">
        <v>0</v>
      </c>
      <c r="L73" s="511">
        <v>0</v>
      </c>
      <c r="M73" s="511">
        <v>0</v>
      </c>
      <c r="N73" s="511">
        <v>0</v>
      </c>
      <c r="O73" s="511">
        <v>0</v>
      </c>
      <c r="P73" s="511">
        <v>0</v>
      </c>
      <c r="Q73" s="511">
        <v>0</v>
      </c>
      <c r="R73" s="511">
        <v>0</v>
      </c>
      <c r="S73" s="511">
        <v>0</v>
      </c>
      <c r="T73" s="511">
        <v>0</v>
      </c>
      <c r="U73" s="511">
        <v>0</v>
      </c>
      <c r="V73" s="511">
        <v>0</v>
      </c>
      <c r="W73" s="511">
        <v>0</v>
      </c>
      <c r="X73" s="511">
        <v>0</v>
      </c>
      <c r="Y73" s="511">
        <v>0</v>
      </c>
      <c r="Z73" s="511">
        <v>0</v>
      </c>
      <c r="AA73" s="511">
        <v>0</v>
      </c>
      <c r="AB73" s="511">
        <v>0</v>
      </c>
      <c r="AC73" s="511">
        <v>0</v>
      </c>
      <c r="AD73" s="511">
        <v>0</v>
      </c>
      <c r="AE73" s="511">
        <v>0</v>
      </c>
      <c r="AF73" s="512">
        <v>0</v>
      </c>
    </row>
    <row r="74" spans="1:32">
      <c r="A74" s="478"/>
      <c r="B74" s="511">
        <v>0</v>
      </c>
      <c r="C74" s="511">
        <v>0</v>
      </c>
      <c r="D74" s="511">
        <v>0</v>
      </c>
      <c r="E74" s="511">
        <v>0</v>
      </c>
      <c r="F74" s="511">
        <v>0</v>
      </c>
      <c r="G74" s="511">
        <v>0</v>
      </c>
      <c r="H74" s="511">
        <v>0</v>
      </c>
      <c r="I74" s="511">
        <v>0</v>
      </c>
      <c r="J74" s="511">
        <v>0</v>
      </c>
      <c r="K74" s="511">
        <v>0</v>
      </c>
      <c r="L74" s="511">
        <v>0</v>
      </c>
      <c r="M74" s="511">
        <v>0</v>
      </c>
      <c r="N74" s="511">
        <v>0</v>
      </c>
      <c r="O74" s="511">
        <v>0</v>
      </c>
      <c r="P74" s="511">
        <v>0</v>
      </c>
      <c r="Q74" s="511">
        <v>0</v>
      </c>
      <c r="R74" s="511">
        <v>0</v>
      </c>
      <c r="S74" s="511">
        <v>0</v>
      </c>
      <c r="T74" s="511">
        <v>0</v>
      </c>
      <c r="U74" s="511">
        <v>0</v>
      </c>
      <c r="V74" s="511">
        <v>0</v>
      </c>
      <c r="W74" s="511">
        <v>0</v>
      </c>
      <c r="X74" s="511">
        <v>0</v>
      </c>
      <c r="Y74" s="511">
        <v>0</v>
      </c>
      <c r="Z74" s="511">
        <v>0</v>
      </c>
      <c r="AA74" s="511">
        <v>0</v>
      </c>
      <c r="AB74" s="511">
        <v>0</v>
      </c>
      <c r="AC74" s="511">
        <v>0</v>
      </c>
      <c r="AD74" s="511">
        <v>0</v>
      </c>
      <c r="AE74" s="511">
        <v>0</v>
      </c>
      <c r="AF74" s="512">
        <v>0</v>
      </c>
    </row>
    <row r="75" spans="1:32">
      <c r="A75" s="478"/>
      <c r="B75" s="511">
        <v>0</v>
      </c>
      <c r="C75" s="511">
        <v>0</v>
      </c>
      <c r="D75" s="511">
        <v>0</v>
      </c>
      <c r="E75" s="511">
        <v>0</v>
      </c>
      <c r="F75" s="511">
        <v>0</v>
      </c>
      <c r="G75" s="511">
        <v>0</v>
      </c>
      <c r="H75" s="511">
        <v>0</v>
      </c>
      <c r="I75" s="511">
        <v>0</v>
      </c>
      <c r="J75" s="511">
        <v>0</v>
      </c>
      <c r="K75" s="511">
        <v>0</v>
      </c>
      <c r="L75" s="511">
        <v>0</v>
      </c>
      <c r="M75" s="511">
        <v>0</v>
      </c>
      <c r="N75" s="511">
        <v>0</v>
      </c>
      <c r="O75" s="511">
        <v>0</v>
      </c>
      <c r="P75" s="511">
        <v>0</v>
      </c>
      <c r="Q75" s="511">
        <v>0</v>
      </c>
      <c r="R75" s="511">
        <v>0</v>
      </c>
      <c r="S75" s="511">
        <v>0</v>
      </c>
      <c r="T75" s="511">
        <v>0</v>
      </c>
      <c r="U75" s="511">
        <v>0</v>
      </c>
      <c r="V75" s="511">
        <v>0</v>
      </c>
      <c r="W75" s="511">
        <v>0</v>
      </c>
      <c r="X75" s="511">
        <v>0</v>
      </c>
      <c r="Y75" s="511">
        <v>0</v>
      </c>
      <c r="Z75" s="511">
        <v>0</v>
      </c>
      <c r="AA75" s="511">
        <v>0</v>
      </c>
      <c r="AB75" s="511">
        <v>0</v>
      </c>
      <c r="AC75" s="511">
        <v>0</v>
      </c>
      <c r="AD75" s="511">
        <v>0</v>
      </c>
      <c r="AE75" s="511">
        <v>0</v>
      </c>
      <c r="AF75" s="512">
        <v>0</v>
      </c>
    </row>
    <row r="76" spans="1:32">
      <c r="A76" s="478"/>
      <c r="B76" s="511">
        <v>0</v>
      </c>
      <c r="C76" s="511">
        <v>0</v>
      </c>
      <c r="D76" s="511">
        <v>0</v>
      </c>
      <c r="E76" s="511">
        <v>0</v>
      </c>
      <c r="F76" s="511">
        <v>0</v>
      </c>
      <c r="G76" s="511">
        <v>0</v>
      </c>
      <c r="H76" s="511">
        <v>0</v>
      </c>
      <c r="I76" s="511">
        <v>0</v>
      </c>
      <c r="J76" s="511">
        <v>0</v>
      </c>
      <c r="K76" s="511">
        <v>0</v>
      </c>
      <c r="L76" s="511">
        <v>0</v>
      </c>
      <c r="M76" s="511">
        <v>0</v>
      </c>
      <c r="N76" s="511">
        <v>0</v>
      </c>
      <c r="O76" s="511">
        <v>0</v>
      </c>
      <c r="P76" s="511">
        <v>0</v>
      </c>
      <c r="Q76" s="511">
        <v>0</v>
      </c>
      <c r="R76" s="511">
        <v>0</v>
      </c>
      <c r="S76" s="511">
        <v>0</v>
      </c>
      <c r="T76" s="511">
        <v>0</v>
      </c>
      <c r="U76" s="511">
        <v>0</v>
      </c>
      <c r="V76" s="511">
        <v>0</v>
      </c>
      <c r="W76" s="511">
        <v>0</v>
      </c>
      <c r="X76" s="511">
        <v>0</v>
      </c>
      <c r="Y76" s="511">
        <v>0</v>
      </c>
      <c r="Z76" s="511">
        <v>0</v>
      </c>
      <c r="AA76" s="511">
        <v>0</v>
      </c>
      <c r="AB76" s="511">
        <v>0</v>
      </c>
      <c r="AC76" s="511">
        <v>0</v>
      </c>
      <c r="AD76" s="511">
        <v>0</v>
      </c>
      <c r="AE76" s="511">
        <v>0</v>
      </c>
      <c r="AF76" s="512">
        <v>0</v>
      </c>
    </row>
    <row r="77" spans="1:32">
      <c r="A77" s="478"/>
      <c r="B77" s="511">
        <v>0</v>
      </c>
      <c r="C77" s="511">
        <v>0</v>
      </c>
      <c r="D77" s="511">
        <v>0</v>
      </c>
      <c r="E77" s="511">
        <v>0</v>
      </c>
      <c r="F77" s="511">
        <v>0</v>
      </c>
      <c r="G77" s="511">
        <v>0</v>
      </c>
      <c r="H77" s="511">
        <v>0</v>
      </c>
      <c r="I77" s="511">
        <v>0</v>
      </c>
      <c r="J77" s="511">
        <v>0</v>
      </c>
      <c r="K77" s="511">
        <v>0</v>
      </c>
      <c r="L77" s="511">
        <v>0</v>
      </c>
      <c r="M77" s="511">
        <v>0</v>
      </c>
      <c r="N77" s="511">
        <v>0</v>
      </c>
      <c r="O77" s="511">
        <v>0</v>
      </c>
      <c r="P77" s="511">
        <v>0</v>
      </c>
      <c r="Q77" s="511">
        <v>0</v>
      </c>
      <c r="R77" s="511">
        <v>0</v>
      </c>
      <c r="S77" s="511">
        <v>0</v>
      </c>
      <c r="T77" s="511">
        <v>0</v>
      </c>
      <c r="U77" s="511">
        <v>0</v>
      </c>
      <c r="V77" s="511">
        <v>0</v>
      </c>
      <c r="W77" s="511">
        <v>0</v>
      </c>
      <c r="X77" s="511">
        <v>0</v>
      </c>
      <c r="Y77" s="511">
        <v>0</v>
      </c>
      <c r="Z77" s="511">
        <v>0</v>
      </c>
      <c r="AA77" s="511">
        <v>0</v>
      </c>
      <c r="AB77" s="511">
        <v>0</v>
      </c>
      <c r="AC77" s="511">
        <v>0</v>
      </c>
      <c r="AD77" s="511">
        <v>0</v>
      </c>
      <c r="AE77" s="511">
        <v>0</v>
      </c>
      <c r="AF77" s="512">
        <v>0</v>
      </c>
    </row>
    <row r="78" spans="1:32">
      <c r="A78" s="478"/>
      <c r="B78" s="511">
        <v>0</v>
      </c>
      <c r="C78" s="511">
        <v>0</v>
      </c>
      <c r="D78" s="511">
        <v>0</v>
      </c>
      <c r="E78" s="511">
        <v>0</v>
      </c>
      <c r="F78" s="511">
        <v>0</v>
      </c>
      <c r="G78" s="511">
        <v>0</v>
      </c>
      <c r="H78" s="511">
        <v>0</v>
      </c>
      <c r="I78" s="511">
        <v>0</v>
      </c>
      <c r="J78" s="511">
        <v>0</v>
      </c>
      <c r="K78" s="511">
        <v>0</v>
      </c>
      <c r="L78" s="511">
        <v>0</v>
      </c>
      <c r="M78" s="511">
        <v>0</v>
      </c>
      <c r="N78" s="511">
        <v>0</v>
      </c>
      <c r="O78" s="511">
        <v>0</v>
      </c>
      <c r="P78" s="511">
        <v>0</v>
      </c>
      <c r="Q78" s="511">
        <v>0</v>
      </c>
      <c r="R78" s="511">
        <v>0</v>
      </c>
      <c r="S78" s="511">
        <v>0</v>
      </c>
      <c r="T78" s="511">
        <v>0</v>
      </c>
      <c r="U78" s="511">
        <v>0</v>
      </c>
      <c r="V78" s="511">
        <v>0</v>
      </c>
      <c r="W78" s="511">
        <v>0</v>
      </c>
      <c r="X78" s="511">
        <v>0</v>
      </c>
      <c r="Y78" s="511">
        <v>0</v>
      </c>
      <c r="Z78" s="511">
        <v>0</v>
      </c>
      <c r="AA78" s="511">
        <v>0</v>
      </c>
      <c r="AB78" s="511">
        <v>0</v>
      </c>
      <c r="AC78" s="511">
        <v>0</v>
      </c>
      <c r="AD78" s="511">
        <v>0</v>
      </c>
      <c r="AE78" s="511">
        <v>0</v>
      </c>
      <c r="AF78" s="512">
        <v>0</v>
      </c>
    </row>
    <row r="79" spans="1:32">
      <c r="A79" s="478"/>
      <c r="B79" s="511">
        <v>0</v>
      </c>
      <c r="C79" s="511">
        <v>0</v>
      </c>
      <c r="D79" s="511">
        <v>0</v>
      </c>
      <c r="E79" s="511">
        <v>0</v>
      </c>
      <c r="F79" s="511">
        <v>0</v>
      </c>
      <c r="G79" s="511">
        <v>0</v>
      </c>
      <c r="H79" s="511">
        <v>0</v>
      </c>
      <c r="I79" s="511">
        <v>0</v>
      </c>
      <c r="J79" s="511">
        <v>0</v>
      </c>
      <c r="K79" s="511">
        <v>0</v>
      </c>
      <c r="L79" s="511">
        <v>0</v>
      </c>
      <c r="M79" s="511">
        <v>0</v>
      </c>
      <c r="N79" s="511">
        <v>0</v>
      </c>
      <c r="O79" s="511">
        <v>0</v>
      </c>
      <c r="P79" s="511">
        <v>0</v>
      </c>
      <c r="Q79" s="511">
        <v>0</v>
      </c>
      <c r="R79" s="511">
        <v>0</v>
      </c>
      <c r="S79" s="511">
        <v>0</v>
      </c>
      <c r="T79" s="511">
        <v>0</v>
      </c>
      <c r="U79" s="511">
        <v>0</v>
      </c>
      <c r="V79" s="511">
        <v>0</v>
      </c>
      <c r="W79" s="511">
        <v>0</v>
      </c>
      <c r="X79" s="511">
        <v>0</v>
      </c>
      <c r="Y79" s="511">
        <v>0</v>
      </c>
      <c r="Z79" s="511">
        <v>0</v>
      </c>
      <c r="AA79" s="511">
        <v>0</v>
      </c>
      <c r="AB79" s="511">
        <v>0</v>
      </c>
      <c r="AC79" s="511">
        <v>0</v>
      </c>
      <c r="AD79" s="511">
        <v>0</v>
      </c>
      <c r="AE79" s="511">
        <v>0</v>
      </c>
      <c r="AF79" s="512">
        <v>0</v>
      </c>
    </row>
    <row r="80" spans="1:32">
      <c r="A80" s="478"/>
      <c r="B80" s="511">
        <v>0</v>
      </c>
      <c r="C80" s="511">
        <v>0</v>
      </c>
      <c r="D80" s="511">
        <v>0</v>
      </c>
      <c r="E80" s="511">
        <v>0</v>
      </c>
      <c r="F80" s="511">
        <v>0</v>
      </c>
      <c r="G80" s="511">
        <v>0</v>
      </c>
      <c r="H80" s="511">
        <v>0</v>
      </c>
      <c r="I80" s="511">
        <v>0</v>
      </c>
      <c r="J80" s="511">
        <v>0</v>
      </c>
      <c r="K80" s="511">
        <v>0</v>
      </c>
      <c r="L80" s="511">
        <v>0</v>
      </c>
      <c r="M80" s="511">
        <v>0</v>
      </c>
      <c r="N80" s="511">
        <v>0</v>
      </c>
      <c r="O80" s="511">
        <v>0</v>
      </c>
      <c r="P80" s="511">
        <v>0</v>
      </c>
      <c r="Q80" s="511">
        <v>0</v>
      </c>
      <c r="R80" s="511">
        <v>0</v>
      </c>
      <c r="S80" s="511">
        <v>0</v>
      </c>
      <c r="T80" s="511">
        <v>0</v>
      </c>
      <c r="U80" s="511">
        <v>0</v>
      </c>
      <c r="V80" s="511">
        <v>0</v>
      </c>
      <c r="W80" s="511">
        <v>0</v>
      </c>
      <c r="X80" s="511">
        <v>0</v>
      </c>
      <c r="Y80" s="511">
        <v>0</v>
      </c>
      <c r="Z80" s="511">
        <v>0</v>
      </c>
      <c r="AA80" s="511">
        <v>0</v>
      </c>
      <c r="AB80" s="511">
        <v>0</v>
      </c>
      <c r="AC80" s="511">
        <v>0</v>
      </c>
      <c r="AD80" s="511">
        <v>0</v>
      </c>
      <c r="AE80" s="511">
        <v>0</v>
      </c>
      <c r="AF80" s="512">
        <v>0</v>
      </c>
    </row>
    <row r="81" spans="1:32">
      <c r="A81" s="478"/>
      <c r="B81" s="511">
        <v>0</v>
      </c>
      <c r="C81" s="511">
        <v>0</v>
      </c>
      <c r="D81" s="511">
        <v>0</v>
      </c>
      <c r="E81" s="511">
        <v>0</v>
      </c>
      <c r="F81" s="511">
        <v>0</v>
      </c>
      <c r="G81" s="511">
        <v>0</v>
      </c>
      <c r="H81" s="511">
        <v>0</v>
      </c>
      <c r="I81" s="511">
        <v>0</v>
      </c>
      <c r="J81" s="511">
        <v>0</v>
      </c>
      <c r="K81" s="511">
        <v>0</v>
      </c>
      <c r="L81" s="511">
        <v>0</v>
      </c>
      <c r="M81" s="511">
        <v>0</v>
      </c>
      <c r="N81" s="511">
        <v>0</v>
      </c>
      <c r="O81" s="511">
        <v>0</v>
      </c>
      <c r="P81" s="511">
        <v>0</v>
      </c>
      <c r="Q81" s="511">
        <v>0</v>
      </c>
      <c r="R81" s="511">
        <v>0</v>
      </c>
      <c r="S81" s="511">
        <v>0</v>
      </c>
      <c r="T81" s="511">
        <v>0</v>
      </c>
      <c r="U81" s="511">
        <v>0</v>
      </c>
      <c r="V81" s="511">
        <v>0</v>
      </c>
      <c r="W81" s="511">
        <v>0</v>
      </c>
      <c r="X81" s="511">
        <v>0</v>
      </c>
      <c r="Y81" s="511">
        <v>0</v>
      </c>
      <c r="Z81" s="511">
        <v>0</v>
      </c>
      <c r="AA81" s="511">
        <v>0</v>
      </c>
      <c r="AB81" s="511">
        <v>0</v>
      </c>
      <c r="AC81" s="511">
        <v>0</v>
      </c>
      <c r="AD81" s="511">
        <v>0</v>
      </c>
      <c r="AE81" s="511">
        <v>0</v>
      </c>
      <c r="AF81" s="512">
        <v>0</v>
      </c>
    </row>
    <row r="82" spans="1:32">
      <c r="A82" s="478"/>
      <c r="B82" s="511">
        <v>0</v>
      </c>
      <c r="C82" s="511">
        <v>0</v>
      </c>
      <c r="D82" s="511">
        <v>0</v>
      </c>
      <c r="E82" s="511">
        <v>0</v>
      </c>
      <c r="F82" s="511">
        <v>0</v>
      </c>
      <c r="G82" s="511">
        <v>0</v>
      </c>
      <c r="H82" s="511">
        <v>0</v>
      </c>
      <c r="I82" s="511">
        <v>0</v>
      </c>
      <c r="J82" s="511">
        <v>0</v>
      </c>
      <c r="K82" s="511">
        <v>0</v>
      </c>
      <c r="L82" s="511">
        <v>0</v>
      </c>
      <c r="M82" s="511">
        <v>0</v>
      </c>
      <c r="N82" s="511">
        <v>0</v>
      </c>
      <c r="O82" s="511">
        <v>0</v>
      </c>
      <c r="P82" s="511">
        <v>0</v>
      </c>
      <c r="Q82" s="511">
        <v>0</v>
      </c>
      <c r="R82" s="511">
        <v>0</v>
      </c>
      <c r="S82" s="511">
        <v>0</v>
      </c>
      <c r="T82" s="511">
        <v>0</v>
      </c>
      <c r="U82" s="511">
        <v>0</v>
      </c>
      <c r="V82" s="511">
        <v>0</v>
      </c>
      <c r="W82" s="511">
        <v>0</v>
      </c>
      <c r="X82" s="511">
        <v>0</v>
      </c>
      <c r="Y82" s="511">
        <v>0</v>
      </c>
      <c r="Z82" s="511">
        <v>0</v>
      </c>
      <c r="AA82" s="511">
        <v>0</v>
      </c>
      <c r="AB82" s="511">
        <v>0</v>
      </c>
      <c r="AC82" s="511">
        <v>0</v>
      </c>
      <c r="AD82" s="511">
        <v>0</v>
      </c>
      <c r="AE82" s="511">
        <v>0</v>
      </c>
      <c r="AF82" s="512">
        <v>0</v>
      </c>
    </row>
    <row r="83" spans="1:32">
      <c r="A83" s="478"/>
      <c r="B83" s="511">
        <v>0</v>
      </c>
      <c r="C83" s="511">
        <v>0</v>
      </c>
      <c r="D83" s="511">
        <v>0</v>
      </c>
      <c r="E83" s="511">
        <v>0</v>
      </c>
      <c r="F83" s="511">
        <v>0</v>
      </c>
      <c r="G83" s="511">
        <v>0</v>
      </c>
      <c r="H83" s="511">
        <v>0</v>
      </c>
      <c r="I83" s="511">
        <v>0</v>
      </c>
      <c r="J83" s="511">
        <v>0</v>
      </c>
      <c r="K83" s="511">
        <v>0</v>
      </c>
      <c r="L83" s="511">
        <v>0</v>
      </c>
      <c r="M83" s="511">
        <v>0</v>
      </c>
      <c r="N83" s="511">
        <v>0</v>
      </c>
      <c r="O83" s="511">
        <v>0</v>
      </c>
      <c r="P83" s="511">
        <v>0</v>
      </c>
      <c r="Q83" s="511">
        <v>0</v>
      </c>
      <c r="R83" s="511">
        <v>0</v>
      </c>
      <c r="S83" s="511">
        <v>0</v>
      </c>
      <c r="T83" s="511">
        <v>0</v>
      </c>
      <c r="U83" s="511">
        <v>0</v>
      </c>
      <c r="V83" s="511">
        <v>0</v>
      </c>
      <c r="W83" s="511">
        <v>0</v>
      </c>
      <c r="X83" s="511">
        <v>0</v>
      </c>
      <c r="Y83" s="511">
        <v>0</v>
      </c>
      <c r="Z83" s="511">
        <v>0</v>
      </c>
      <c r="AA83" s="511">
        <v>0</v>
      </c>
      <c r="AB83" s="511">
        <v>0</v>
      </c>
      <c r="AC83" s="511">
        <v>0</v>
      </c>
      <c r="AD83" s="511">
        <v>0</v>
      </c>
      <c r="AE83" s="511">
        <v>0</v>
      </c>
      <c r="AF83" s="512">
        <v>0</v>
      </c>
    </row>
    <row r="84" spans="1:32">
      <c r="A84" s="478"/>
      <c r="B84" s="511">
        <v>0</v>
      </c>
      <c r="C84" s="511">
        <v>0</v>
      </c>
      <c r="D84" s="511">
        <v>0</v>
      </c>
      <c r="E84" s="511">
        <v>0</v>
      </c>
      <c r="F84" s="511">
        <v>0</v>
      </c>
      <c r="G84" s="511">
        <v>0</v>
      </c>
      <c r="H84" s="511">
        <v>0</v>
      </c>
      <c r="I84" s="511">
        <v>0</v>
      </c>
      <c r="J84" s="511">
        <v>0</v>
      </c>
      <c r="K84" s="511">
        <v>0</v>
      </c>
      <c r="L84" s="511">
        <v>0</v>
      </c>
      <c r="M84" s="511">
        <v>0</v>
      </c>
      <c r="N84" s="511">
        <v>0</v>
      </c>
      <c r="O84" s="511">
        <v>0</v>
      </c>
      <c r="P84" s="511">
        <v>0</v>
      </c>
      <c r="Q84" s="511">
        <v>0</v>
      </c>
      <c r="R84" s="511">
        <v>0</v>
      </c>
      <c r="S84" s="511">
        <v>0</v>
      </c>
      <c r="T84" s="511">
        <v>0</v>
      </c>
      <c r="U84" s="511">
        <v>0</v>
      </c>
      <c r="V84" s="511">
        <v>0</v>
      </c>
      <c r="W84" s="511">
        <v>0</v>
      </c>
      <c r="X84" s="511">
        <v>0</v>
      </c>
      <c r="Y84" s="511">
        <v>0</v>
      </c>
      <c r="Z84" s="511">
        <v>0</v>
      </c>
      <c r="AA84" s="511">
        <v>0</v>
      </c>
      <c r="AB84" s="511">
        <v>0</v>
      </c>
      <c r="AC84" s="511">
        <v>0</v>
      </c>
      <c r="AD84" s="511">
        <v>0</v>
      </c>
      <c r="AE84" s="511">
        <v>0</v>
      </c>
      <c r="AF84" s="512">
        <v>0</v>
      </c>
    </row>
    <row r="85" spans="1:32">
      <c r="A85" s="478"/>
      <c r="B85" s="511">
        <v>0</v>
      </c>
      <c r="C85" s="511">
        <v>0</v>
      </c>
      <c r="D85" s="511">
        <v>0</v>
      </c>
      <c r="E85" s="511">
        <v>0</v>
      </c>
      <c r="F85" s="511">
        <v>0</v>
      </c>
      <c r="G85" s="511">
        <v>0</v>
      </c>
      <c r="H85" s="511">
        <v>0</v>
      </c>
      <c r="I85" s="511">
        <v>0</v>
      </c>
      <c r="J85" s="511">
        <v>0</v>
      </c>
      <c r="K85" s="511">
        <v>0</v>
      </c>
      <c r="L85" s="511">
        <v>0</v>
      </c>
      <c r="M85" s="511">
        <v>0</v>
      </c>
      <c r="N85" s="511">
        <v>0</v>
      </c>
      <c r="O85" s="511">
        <v>0</v>
      </c>
      <c r="P85" s="511">
        <v>0</v>
      </c>
      <c r="Q85" s="511">
        <v>0</v>
      </c>
      <c r="R85" s="511">
        <v>0</v>
      </c>
      <c r="S85" s="511">
        <v>0</v>
      </c>
      <c r="T85" s="511">
        <v>0</v>
      </c>
      <c r="U85" s="511">
        <v>0</v>
      </c>
      <c r="V85" s="511">
        <v>0</v>
      </c>
      <c r="W85" s="511">
        <v>0</v>
      </c>
      <c r="X85" s="511">
        <v>0</v>
      </c>
      <c r="Y85" s="511">
        <v>0</v>
      </c>
      <c r="Z85" s="511">
        <v>0</v>
      </c>
      <c r="AA85" s="511">
        <v>0</v>
      </c>
      <c r="AB85" s="511">
        <v>0</v>
      </c>
      <c r="AC85" s="511">
        <v>0</v>
      </c>
      <c r="AD85" s="511">
        <v>0</v>
      </c>
      <c r="AE85" s="511">
        <v>0</v>
      </c>
      <c r="AF85" s="512">
        <v>0</v>
      </c>
    </row>
    <row r="86" spans="1:32">
      <c r="A86" s="478"/>
      <c r="B86" s="511">
        <v>0</v>
      </c>
      <c r="C86" s="511">
        <v>0</v>
      </c>
      <c r="D86" s="511">
        <v>0</v>
      </c>
      <c r="E86" s="511">
        <v>0</v>
      </c>
      <c r="F86" s="511">
        <v>0</v>
      </c>
      <c r="G86" s="511">
        <v>0</v>
      </c>
      <c r="H86" s="511">
        <v>0</v>
      </c>
      <c r="I86" s="511">
        <v>0</v>
      </c>
      <c r="J86" s="511">
        <v>0</v>
      </c>
      <c r="K86" s="511">
        <v>0</v>
      </c>
      <c r="L86" s="511">
        <v>0</v>
      </c>
      <c r="M86" s="511">
        <v>0</v>
      </c>
      <c r="N86" s="511">
        <v>0</v>
      </c>
      <c r="O86" s="511">
        <v>0</v>
      </c>
      <c r="P86" s="511">
        <v>0</v>
      </c>
      <c r="Q86" s="511">
        <v>0</v>
      </c>
      <c r="R86" s="511">
        <v>0</v>
      </c>
      <c r="S86" s="511">
        <v>0</v>
      </c>
      <c r="T86" s="511">
        <v>0</v>
      </c>
      <c r="U86" s="511">
        <v>0</v>
      </c>
      <c r="V86" s="511">
        <v>0</v>
      </c>
      <c r="W86" s="511">
        <v>0</v>
      </c>
      <c r="X86" s="511">
        <v>0</v>
      </c>
      <c r="Y86" s="511">
        <v>0</v>
      </c>
      <c r="Z86" s="511">
        <v>0</v>
      </c>
      <c r="AA86" s="511">
        <v>0</v>
      </c>
      <c r="AB86" s="511">
        <v>0</v>
      </c>
      <c r="AC86" s="511">
        <v>0</v>
      </c>
      <c r="AD86" s="511">
        <v>0</v>
      </c>
      <c r="AE86" s="511">
        <v>0</v>
      </c>
      <c r="AF86" s="512">
        <v>0</v>
      </c>
    </row>
    <row r="87" spans="1:32">
      <c r="A87" s="478"/>
      <c r="B87" s="511">
        <v>0</v>
      </c>
      <c r="C87" s="511">
        <v>0</v>
      </c>
      <c r="D87" s="511">
        <v>0</v>
      </c>
      <c r="E87" s="511">
        <v>0</v>
      </c>
      <c r="F87" s="511">
        <v>0</v>
      </c>
      <c r="G87" s="511">
        <v>0</v>
      </c>
      <c r="H87" s="511">
        <v>0</v>
      </c>
      <c r="I87" s="511">
        <v>0</v>
      </c>
      <c r="J87" s="511">
        <v>0</v>
      </c>
      <c r="K87" s="511">
        <v>0</v>
      </c>
      <c r="L87" s="511">
        <v>0</v>
      </c>
      <c r="M87" s="511">
        <v>0</v>
      </c>
      <c r="N87" s="511">
        <v>0</v>
      </c>
      <c r="O87" s="511">
        <v>0</v>
      </c>
      <c r="P87" s="511">
        <v>0</v>
      </c>
      <c r="Q87" s="511">
        <v>0</v>
      </c>
      <c r="R87" s="511">
        <v>0</v>
      </c>
      <c r="S87" s="511">
        <v>0</v>
      </c>
      <c r="T87" s="511">
        <v>0</v>
      </c>
      <c r="U87" s="511">
        <v>0</v>
      </c>
      <c r="V87" s="511">
        <v>0</v>
      </c>
      <c r="W87" s="511">
        <v>0</v>
      </c>
      <c r="X87" s="511">
        <v>0</v>
      </c>
      <c r="Y87" s="511">
        <v>0</v>
      </c>
      <c r="Z87" s="511">
        <v>0</v>
      </c>
      <c r="AA87" s="511">
        <v>0</v>
      </c>
      <c r="AB87" s="511">
        <v>0</v>
      </c>
      <c r="AC87" s="511">
        <v>0</v>
      </c>
      <c r="AD87" s="511">
        <v>0</v>
      </c>
      <c r="AE87" s="511">
        <v>0</v>
      </c>
      <c r="AF87" s="512">
        <v>0</v>
      </c>
    </row>
    <row r="88" spans="1:32">
      <c r="A88" s="478"/>
      <c r="B88" s="511">
        <v>0</v>
      </c>
      <c r="C88" s="511">
        <v>0</v>
      </c>
      <c r="D88" s="511">
        <v>0</v>
      </c>
      <c r="E88" s="511">
        <v>0</v>
      </c>
      <c r="F88" s="511">
        <v>0</v>
      </c>
      <c r="G88" s="511">
        <v>0</v>
      </c>
      <c r="H88" s="511">
        <v>0</v>
      </c>
      <c r="I88" s="511">
        <v>0</v>
      </c>
      <c r="J88" s="511">
        <v>0</v>
      </c>
      <c r="K88" s="511">
        <v>0</v>
      </c>
      <c r="L88" s="511">
        <v>0</v>
      </c>
      <c r="M88" s="511">
        <v>0</v>
      </c>
      <c r="N88" s="511">
        <v>0</v>
      </c>
      <c r="O88" s="511">
        <v>0</v>
      </c>
      <c r="P88" s="511">
        <v>0</v>
      </c>
      <c r="Q88" s="511">
        <v>0</v>
      </c>
      <c r="R88" s="511">
        <v>0</v>
      </c>
      <c r="S88" s="511">
        <v>0</v>
      </c>
      <c r="T88" s="511">
        <v>0</v>
      </c>
      <c r="U88" s="511">
        <v>0</v>
      </c>
      <c r="V88" s="511">
        <v>0</v>
      </c>
      <c r="W88" s="511">
        <v>0</v>
      </c>
      <c r="X88" s="511">
        <v>0</v>
      </c>
      <c r="Y88" s="511">
        <v>0</v>
      </c>
      <c r="Z88" s="511">
        <v>0</v>
      </c>
      <c r="AA88" s="511">
        <v>0</v>
      </c>
      <c r="AB88" s="511">
        <v>0</v>
      </c>
      <c r="AC88" s="511">
        <v>0</v>
      </c>
      <c r="AD88" s="511">
        <v>0</v>
      </c>
      <c r="AE88" s="511">
        <v>0</v>
      </c>
      <c r="AF88" s="512">
        <v>0</v>
      </c>
    </row>
    <row r="89" spans="1:32">
      <c r="A89" s="509" t="s">
        <v>463</v>
      </c>
      <c r="B89" s="511">
        <v>15710</v>
      </c>
      <c r="C89" s="511">
        <v>36288</v>
      </c>
      <c r="D89" s="511">
        <v>190848</v>
      </c>
      <c r="E89" s="511">
        <v>7728</v>
      </c>
      <c r="F89" s="511">
        <v>13104</v>
      </c>
      <c r="G89" s="511">
        <v>263678</v>
      </c>
      <c r="H89" s="511">
        <v>0</v>
      </c>
      <c r="I89" s="511">
        <v>0</v>
      </c>
      <c r="J89" s="511">
        <v>0</v>
      </c>
      <c r="K89" s="511">
        <v>0</v>
      </c>
      <c r="L89" s="511">
        <v>0</v>
      </c>
      <c r="M89" s="511">
        <v>0</v>
      </c>
      <c r="N89" s="511">
        <v>0</v>
      </c>
      <c r="O89" s="511">
        <v>0</v>
      </c>
      <c r="P89" s="511">
        <v>0</v>
      </c>
      <c r="Q89" s="511">
        <v>0</v>
      </c>
      <c r="R89" s="511">
        <v>0</v>
      </c>
      <c r="S89" s="511">
        <v>0</v>
      </c>
      <c r="T89" s="511">
        <v>0</v>
      </c>
      <c r="U89" s="511">
        <v>0</v>
      </c>
      <c r="V89" s="511">
        <v>0</v>
      </c>
      <c r="W89" s="511">
        <v>0</v>
      </c>
      <c r="X89" s="511">
        <v>0</v>
      </c>
      <c r="Y89" s="511">
        <v>0</v>
      </c>
      <c r="Z89" s="511">
        <v>0</v>
      </c>
      <c r="AA89" s="511">
        <v>15710</v>
      </c>
      <c r="AB89" s="511">
        <v>36288</v>
      </c>
      <c r="AC89" s="511">
        <v>190848</v>
      </c>
      <c r="AD89" s="511">
        <v>7728</v>
      </c>
      <c r="AE89" s="511">
        <v>13104</v>
      </c>
      <c r="AF89" s="511">
        <v>263678</v>
      </c>
    </row>
  </sheetData>
  <sheetProtection sheet="1" objects="1" scenarios="1" formatCells="0" formatColumns="0" formatRows="0" insertColumns="0" insertRows="0" deleteColumns="0" deleteRows="0" sort="0"/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07396-829B-4EAF-AB14-78AAEEDBFF96}">
  <dimension ref="A1:J112"/>
  <sheetViews>
    <sheetView tabSelected="1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1" sqref="C11"/>
    </sheetView>
  </sheetViews>
  <sheetFormatPr defaultRowHeight="16.5"/>
  <cols>
    <col min="1" max="1" width="5.5" style="479" bestFit="1" customWidth="1"/>
    <col min="2" max="2" width="9" style="479"/>
    <col min="3" max="3" width="9.75" style="480" bestFit="1" customWidth="1"/>
    <col min="4" max="4" width="10.875" style="480" bestFit="1" customWidth="1"/>
    <col min="5" max="5" width="9.75" style="480" bestFit="1" customWidth="1"/>
    <col min="6" max="6" width="10.875" style="480" bestFit="1" customWidth="1"/>
    <col min="7" max="7" width="9.75" style="480" bestFit="1" customWidth="1"/>
    <col min="8" max="8" width="10.875" style="480" bestFit="1" customWidth="1"/>
    <col min="9" max="9" width="11.875" style="480" bestFit="1" customWidth="1"/>
    <col min="10" max="10" width="5.5" style="480" bestFit="1" customWidth="1"/>
    <col min="11" max="16384" width="9" style="479"/>
  </cols>
  <sheetData>
    <row r="1" spans="1:10" s="484" customFormat="1">
      <c r="A1" s="502">
        <f>作業表!H2</f>
        <v>113</v>
      </c>
      <c r="B1" s="502" t="str">
        <f>作業表!I2</f>
        <v>年</v>
      </c>
      <c r="C1" s="502">
        <f>作業表!J2</f>
        <v>8</v>
      </c>
      <c r="D1" s="502" t="str">
        <f>作業表!K2</f>
        <v>月</v>
      </c>
      <c r="E1" s="481"/>
      <c r="F1" s="481"/>
      <c r="G1" s="481"/>
      <c r="H1" s="481"/>
      <c r="I1" s="481"/>
      <c r="J1" s="481"/>
    </row>
    <row r="2" spans="1:10" s="484" customFormat="1">
      <c r="B2" s="485" t="s">
        <v>315</v>
      </c>
      <c r="C2" s="483" t="s">
        <v>464</v>
      </c>
      <c r="D2" s="486" t="s">
        <v>316</v>
      </c>
      <c r="E2" s="483" t="s">
        <v>296</v>
      </c>
      <c r="F2" s="483" t="s">
        <v>465</v>
      </c>
      <c r="G2" s="483" t="s">
        <v>317</v>
      </c>
      <c r="H2" s="483" t="s">
        <v>157</v>
      </c>
      <c r="I2" s="481"/>
      <c r="J2" s="481" t="s">
        <v>318</v>
      </c>
    </row>
    <row r="3" spans="1:10">
      <c r="B3" s="487" t="s">
        <v>319</v>
      </c>
      <c r="C3" s="500">
        <f>_xlfn.XLOOKUP($B3,鐘點統計!$A$3:$A$88,鐘點統計!$B$3:$B$88,0,0)</f>
        <v>0</v>
      </c>
      <c r="D3" s="500">
        <f>_xlfn.XLOOKUP($B3,鐘點統計!$A$3:$A$88,鐘點統計!$D$3:$D$88,0,0)</f>
        <v>0</v>
      </c>
      <c r="E3" s="500">
        <f>_xlfn.XLOOKUP($B3,鐘點統計!$A$3:$A$88,鐘點統計!$E$3:$E$88,0,0)</f>
        <v>0</v>
      </c>
      <c r="F3" s="500">
        <f>_xlfn.XLOOKUP($B3,鐘點統計!$A$3:$A$88,鐘點統計!$F$3:$F$88,0,0)</f>
        <v>0</v>
      </c>
      <c r="G3" s="500">
        <f>_xlfn.XLOOKUP($B3,鐘點統計!$A$3:$A$88,鐘點統計!$C$3:$C$88,0,0)</f>
        <v>0</v>
      </c>
      <c r="H3" s="501">
        <f t="shared" ref="H3:H34" si="0">SUM(C3:G3)</f>
        <v>0</v>
      </c>
    </row>
    <row r="4" spans="1:10">
      <c r="B4" s="487" t="s">
        <v>320</v>
      </c>
      <c r="C4" s="500">
        <f>_xlfn.XLOOKUP($B4,鐘點統計!$A$3:$A$88,鐘點統計!$B$3:$B$88,0,0)</f>
        <v>0</v>
      </c>
      <c r="D4" s="500">
        <f>_xlfn.XLOOKUP($B4,鐘點統計!$A$3:$A$88,鐘點統計!$D$3:$D$88,0,0)</f>
        <v>0</v>
      </c>
      <c r="E4" s="500">
        <f>_xlfn.XLOOKUP($B4,鐘點統計!$A$3:$A$88,鐘點統計!$E$3:$E$88,0,0)</f>
        <v>0</v>
      </c>
      <c r="F4" s="500">
        <f>_xlfn.XLOOKUP($B4,鐘點統計!$A$3:$A$88,鐘點統計!$F$3:$F$88,0,0)</f>
        <v>0</v>
      </c>
      <c r="G4" s="500">
        <f>_xlfn.XLOOKUP($B4,鐘點統計!$A$3:$A$88,鐘點統計!$C$3:$C$88,0,0)</f>
        <v>0</v>
      </c>
      <c r="H4" s="501">
        <f t="shared" si="0"/>
        <v>0</v>
      </c>
    </row>
    <row r="5" spans="1:10">
      <c r="B5" s="488" t="s">
        <v>321</v>
      </c>
      <c r="C5" s="500">
        <f>_xlfn.XLOOKUP($B5,鐘點統計!$A$3:$A$88,鐘點統計!$B$3:$B$88,0,0)</f>
        <v>0</v>
      </c>
      <c r="D5" s="500">
        <f>_xlfn.XLOOKUP($B5,鐘點統計!$A$3:$A$88,鐘點統計!$D$3:$D$88,0,0)</f>
        <v>0</v>
      </c>
      <c r="E5" s="500">
        <f>_xlfn.XLOOKUP($B5,鐘點統計!$A$3:$A$88,鐘點統計!$E$3:$E$88,0,0)</f>
        <v>0</v>
      </c>
      <c r="F5" s="500">
        <f>_xlfn.XLOOKUP($B5,鐘點統計!$A$3:$A$88,鐘點統計!$F$3:$F$88,0,0)</f>
        <v>0</v>
      </c>
      <c r="G5" s="500">
        <f>_xlfn.XLOOKUP($B5,鐘點統計!$A$3:$A$88,鐘點統計!$C$3:$C$88,0,0)</f>
        <v>0</v>
      </c>
      <c r="H5" s="501">
        <f t="shared" si="0"/>
        <v>0</v>
      </c>
    </row>
    <row r="6" spans="1:10">
      <c r="B6" s="489" t="s">
        <v>228</v>
      </c>
      <c r="C6" s="500">
        <f>_xlfn.XLOOKUP($B6,鐘點統計!$A$3:$A$88,鐘點統計!$B$3:$B$88,0,0)</f>
        <v>0</v>
      </c>
      <c r="D6" s="500">
        <f>_xlfn.XLOOKUP($B6,鐘點統計!$A$3:$A$88,鐘點統計!$D$3:$D$88,0,0)</f>
        <v>0</v>
      </c>
      <c r="E6" s="500">
        <f>_xlfn.XLOOKUP($B6,鐘點統計!$A$3:$A$88,鐘點統計!$E$3:$E$88,0,0)</f>
        <v>0</v>
      </c>
      <c r="F6" s="500">
        <f>_xlfn.XLOOKUP($B6,鐘點統計!$A$3:$A$88,鐘點統計!$F$3:$F$88,0,0)</f>
        <v>0</v>
      </c>
      <c r="G6" s="500">
        <f>_xlfn.XLOOKUP($B6,鐘點統計!$A$3:$A$88,鐘點統計!$C$3:$C$88,0,0)</f>
        <v>0</v>
      </c>
      <c r="H6" s="501">
        <f t="shared" si="0"/>
        <v>0</v>
      </c>
    </row>
    <row r="7" spans="1:10">
      <c r="B7" s="487" t="s">
        <v>322</v>
      </c>
      <c r="C7" s="500">
        <f>_xlfn.XLOOKUP($B7,鐘點統計!$A$3:$A$88,鐘點統計!$B$3:$B$88,0,0)</f>
        <v>0</v>
      </c>
      <c r="D7" s="500">
        <f>_xlfn.XLOOKUP($B7,鐘點統計!$A$3:$A$88,鐘點統計!$D$3:$D$88,0,0)</f>
        <v>0</v>
      </c>
      <c r="E7" s="500">
        <f>_xlfn.XLOOKUP($B7,鐘點統計!$A$3:$A$88,鐘點統計!$E$3:$E$88,0,0)</f>
        <v>0</v>
      </c>
      <c r="F7" s="500">
        <f>_xlfn.XLOOKUP($B7,鐘點統計!$A$3:$A$88,鐘點統計!$F$3:$F$88,0,0)</f>
        <v>0</v>
      </c>
      <c r="G7" s="500">
        <f>_xlfn.XLOOKUP($B7,鐘點統計!$A$3:$A$88,鐘點統計!$C$3:$C$88,0,0)</f>
        <v>0</v>
      </c>
      <c r="H7" s="501">
        <f t="shared" si="0"/>
        <v>0</v>
      </c>
    </row>
    <row r="8" spans="1:10">
      <c r="B8" s="487" t="s">
        <v>323</v>
      </c>
      <c r="C8" s="500">
        <f>_xlfn.XLOOKUP($B8,鐘點統計!$A$3:$A$88,鐘點統計!$B$3:$B$88,0,0)</f>
        <v>0</v>
      </c>
      <c r="D8" s="500">
        <f>_xlfn.XLOOKUP($B8,鐘點統計!$A$3:$A$88,鐘點統計!$D$3:$D$88,0,0)</f>
        <v>0</v>
      </c>
      <c r="E8" s="500">
        <f>_xlfn.XLOOKUP($B8,鐘點統計!$A$3:$A$88,鐘點統計!$E$3:$E$88,0,0)</f>
        <v>0</v>
      </c>
      <c r="F8" s="500">
        <f>_xlfn.XLOOKUP($B8,鐘點統計!$A$3:$A$88,鐘點統計!$F$3:$F$88,0,0)</f>
        <v>0</v>
      </c>
      <c r="G8" s="500">
        <f>_xlfn.XLOOKUP($B8,鐘點統計!$A$3:$A$88,鐘點統計!$C$3:$C$88,0,0)</f>
        <v>0</v>
      </c>
      <c r="H8" s="501">
        <f t="shared" si="0"/>
        <v>0</v>
      </c>
    </row>
    <row r="9" spans="1:10">
      <c r="B9" s="488" t="s">
        <v>324</v>
      </c>
      <c r="C9" s="500">
        <f>_xlfn.XLOOKUP($B9,鐘點統計!$A$3:$A$88,鐘點統計!$B$3:$B$88,0,0)</f>
        <v>0</v>
      </c>
      <c r="D9" s="500">
        <f>_xlfn.XLOOKUP($B9,鐘點統計!$A$3:$A$88,鐘點統計!$D$3:$D$88,0,0)</f>
        <v>0</v>
      </c>
      <c r="E9" s="500">
        <f>_xlfn.XLOOKUP($B9,鐘點統計!$A$3:$A$88,鐘點統計!$E$3:$E$88,0,0)</f>
        <v>0</v>
      </c>
      <c r="F9" s="500">
        <f>_xlfn.XLOOKUP($B9,鐘點統計!$A$3:$A$88,鐘點統計!$F$3:$F$88,0,0)</f>
        <v>0</v>
      </c>
      <c r="G9" s="500">
        <f>_xlfn.XLOOKUP($B9,鐘點統計!$A$3:$A$88,鐘點統計!$C$3:$C$88,0,0)</f>
        <v>0</v>
      </c>
      <c r="H9" s="501">
        <f t="shared" si="0"/>
        <v>0</v>
      </c>
    </row>
    <row r="10" spans="1:10">
      <c r="B10" s="488" t="s">
        <v>325</v>
      </c>
      <c r="C10" s="500">
        <f>_xlfn.XLOOKUP($B10,鐘點統計!$A$3:$A$88,鐘點統計!$B$3:$B$88,0,0)</f>
        <v>0</v>
      </c>
      <c r="D10" s="500">
        <f>_xlfn.XLOOKUP($B10,鐘點統計!$A$3:$A$88,鐘點統計!$D$3:$D$88,0,0)</f>
        <v>0</v>
      </c>
      <c r="E10" s="500">
        <f>_xlfn.XLOOKUP($B10,鐘點統計!$A$3:$A$88,鐘點統計!$E$3:$E$88,0,0)</f>
        <v>0</v>
      </c>
      <c r="F10" s="500">
        <f>_xlfn.XLOOKUP($B10,鐘點統計!$A$3:$A$88,鐘點統計!$F$3:$F$88,0,0)</f>
        <v>0</v>
      </c>
      <c r="G10" s="500">
        <f>_xlfn.XLOOKUP($B10,鐘點統計!$A$3:$A$88,鐘點統計!$C$3:$C$88,0,0)</f>
        <v>0</v>
      </c>
      <c r="H10" s="501">
        <f t="shared" si="0"/>
        <v>0</v>
      </c>
    </row>
    <row r="11" spans="1:10">
      <c r="B11" s="488" t="s">
        <v>326</v>
      </c>
      <c r="C11" s="500">
        <f>_xlfn.XLOOKUP($B11,鐘點統計!$A$3:$A$88,鐘點統計!$B$3:$B$88,0,0)</f>
        <v>6936</v>
      </c>
      <c r="D11" s="500">
        <f>_xlfn.XLOOKUP($B11,鐘點統計!$A$3:$A$88,鐘點統計!$D$3:$D$88,0,0)</f>
        <v>0</v>
      </c>
      <c r="E11" s="500">
        <f>_xlfn.XLOOKUP($B11,鐘點統計!$A$3:$A$88,鐘點統計!$E$3:$E$88,0,0)</f>
        <v>1008</v>
      </c>
      <c r="F11" s="500">
        <f>_xlfn.XLOOKUP($B11,鐘點統計!$A$3:$A$88,鐘點統計!$F$3:$F$88,0,0)</f>
        <v>0</v>
      </c>
      <c r="G11" s="500">
        <f>_xlfn.XLOOKUP($B11,鐘點統計!$A$3:$A$88,鐘點統計!$C$3:$C$88,0,0)</f>
        <v>0</v>
      </c>
      <c r="H11" s="501">
        <f t="shared" si="0"/>
        <v>7944</v>
      </c>
    </row>
    <row r="12" spans="1:10">
      <c r="B12" s="488" t="s">
        <v>327</v>
      </c>
      <c r="C12" s="500">
        <f>_xlfn.XLOOKUP($B12,鐘點統計!$A$3:$A$88,鐘點統計!$B$3:$B$88,0,0)</f>
        <v>0</v>
      </c>
      <c r="D12" s="500">
        <f>_xlfn.XLOOKUP($B12,鐘點統計!$A$3:$A$88,鐘點統計!$D$3:$D$88,0,0)</f>
        <v>0</v>
      </c>
      <c r="E12" s="500">
        <f>_xlfn.XLOOKUP($B12,鐘點統計!$A$3:$A$88,鐘點統計!$E$3:$E$88,0,0)</f>
        <v>0</v>
      </c>
      <c r="F12" s="500">
        <f>_xlfn.XLOOKUP($B12,鐘點統計!$A$3:$A$88,鐘點統計!$F$3:$F$88,0,0)</f>
        <v>0</v>
      </c>
      <c r="G12" s="500">
        <f>_xlfn.XLOOKUP($B12,鐘點統計!$A$3:$A$88,鐘點統計!$C$3:$C$88,0,0)</f>
        <v>0</v>
      </c>
      <c r="H12" s="501">
        <f t="shared" si="0"/>
        <v>0</v>
      </c>
    </row>
    <row r="13" spans="1:10">
      <c r="B13" s="488" t="s">
        <v>328</v>
      </c>
      <c r="C13" s="500">
        <f>_xlfn.XLOOKUP($B13,鐘點統計!$A$3:$A$88,鐘點統計!$B$3:$B$88,0,0)</f>
        <v>0</v>
      </c>
      <c r="D13" s="500">
        <f>_xlfn.XLOOKUP($B13,鐘點統計!$A$3:$A$88,鐘點統計!$D$3:$D$88,0,0)</f>
        <v>0</v>
      </c>
      <c r="E13" s="500">
        <f>_xlfn.XLOOKUP($B13,鐘點統計!$A$3:$A$88,鐘點統計!$E$3:$E$88,0,0)</f>
        <v>0</v>
      </c>
      <c r="F13" s="500">
        <f>_xlfn.XLOOKUP($B13,鐘點統計!$A$3:$A$88,鐘點統計!$F$3:$F$88,0,0)</f>
        <v>0</v>
      </c>
      <c r="G13" s="500">
        <f>_xlfn.XLOOKUP($B13,鐘點統計!$A$3:$A$88,鐘點統計!$C$3:$C$88,0,0)</f>
        <v>0</v>
      </c>
      <c r="H13" s="501">
        <f t="shared" si="0"/>
        <v>0</v>
      </c>
    </row>
    <row r="14" spans="1:10">
      <c r="B14" s="487" t="s">
        <v>329</v>
      </c>
      <c r="C14" s="500">
        <f>_xlfn.XLOOKUP($B14,鐘點統計!$A$3:$A$88,鐘點統計!$B$3:$B$88,0,0)</f>
        <v>0</v>
      </c>
      <c r="D14" s="500">
        <f>_xlfn.XLOOKUP($B14,鐘點統計!$A$3:$A$88,鐘點統計!$D$3:$D$88,0,0)</f>
        <v>0</v>
      </c>
      <c r="E14" s="500">
        <f>_xlfn.XLOOKUP($B14,鐘點統計!$A$3:$A$88,鐘點統計!$E$3:$E$88,0,0)</f>
        <v>0</v>
      </c>
      <c r="F14" s="500">
        <f>_xlfn.XLOOKUP($B14,鐘點統計!$A$3:$A$88,鐘點統計!$F$3:$F$88,0,0)</f>
        <v>0</v>
      </c>
      <c r="G14" s="500">
        <f>_xlfn.XLOOKUP($B14,鐘點統計!$A$3:$A$88,鐘點統計!$C$3:$C$88,0,0)</f>
        <v>0</v>
      </c>
      <c r="H14" s="501">
        <f t="shared" si="0"/>
        <v>0</v>
      </c>
    </row>
    <row r="15" spans="1:10">
      <c r="B15" s="487" t="s">
        <v>330</v>
      </c>
      <c r="C15" s="500">
        <f>_xlfn.XLOOKUP($B15,鐘點統計!$A$3:$A$88,鐘點統計!$B$3:$B$88,0,0)</f>
        <v>7040</v>
      </c>
      <c r="D15" s="500">
        <f>_xlfn.XLOOKUP($B15,鐘點統計!$A$3:$A$88,鐘點統計!$D$3:$D$88,0,0)</f>
        <v>0</v>
      </c>
      <c r="E15" s="500">
        <f>_xlfn.XLOOKUP($B15,鐘點統計!$A$3:$A$88,鐘點統計!$E$3:$E$88,0,0)</f>
        <v>0</v>
      </c>
      <c r="F15" s="500">
        <f>_xlfn.XLOOKUP($B15,鐘點統計!$A$3:$A$88,鐘點統計!$F$3:$F$88,0,0)</f>
        <v>0</v>
      </c>
      <c r="G15" s="500">
        <f>_xlfn.XLOOKUP($B15,鐘點統計!$A$3:$A$88,鐘點統計!$C$3:$C$88,0,0)</f>
        <v>0</v>
      </c>
      <c r="H15" s="501">
        <f t="shared" si="0"/>
        <v>7040</v>
      </c>
    </row>
    <row r="16" spans="1:10">
      <c r="A16" s="479" t="s">
        <v>331</v>
      </c>
      <c r="B16" s="487" t="s">
        <v>332</v>
      </c>
      <c r="C16" s="500">
        <f>_xlfn.XLOOKUP($B16,鐘點統計!$A$3:$A$88,鐘點統計!$B$3:$B$88,0,0)</f>
        <v>0</v>
      </c>
      <c r="D16" s="500">
        <f>_xlfn.XLOOKUP($B16,鐘點統計!$A$3:$A$88,鐘點統計!$D$3:$D$88,0,0)</f>
        <v>0</v>
      </c>
      <c r="E16" s="500">
        <f>_xlfn.XLOOKUP($B16,鐘點統計!$A$3:$A$88,鐘點統計!$E$3:$E$88,0,0)</f>
        <v>0</v>
      </c>
      <c r="F16" s="500">
        <f>_xlfn.XLOOKUP($B16,鐘點統計!$A$3:$A$88,鐘點統計!$F$3:$F$88,0,0)</f>
        <v>0</v>
      </c>
      <c r="G16" s="500">
        <f>_xlfn.XLOOKUP($B16,鐘點統計!$A$3:$A$88,鐘點統計!$C$3:$C$88,0,0)</f>
        <v>0</v>
      </c>
      <c r="H16" s="501">
        <f t="shared" si="0"/>
        <v>0</v>
      </c>
    </row>
    <row r="17" spans="1:9">
      <c r="A17" s="479" t="s">
        <v>331</v>
      </c>
      <c r="B17" s="490" t="s">
        <v>333</v>
      </c>
      <c r="C17" s="500">
        <f>_xlfn.XLOOKUP($B17,鐘點統計!$A$3:$A$88,鐘點統計!$B$3:$B$88,0,0)</f>
        <v>0</v>
      </c>
      <c r="D17" s="500">
        <f>_xlfn.XLOOKUP($B17,鐘點統計!$A$3:$A$88,鐘點統計!$D$3:$D$88,0,0)</f>
        <v>0</v>
      </c>
      <c r="E17" s="500">
        <f>_xlfn.XLOOKUP($B17,鐘點統計!$A$3:$A$88,鐘點統計!$E$3:$E$88,0,0)</f>
        <v>0</v>
      </c>
      <c r="F17" s="500">
        <f>_xlfn.XLOOKUP($B17,鐘點統計!$A$3:$A$88,鐘點統計!$F$3:$F$88,0,0)</f>
        <v>0</v>
      </c>
      <c r="G17" s="500">
        <f>_xlfn.XLOOKUP($B17,鐘點統計!$A$3:$A$88,鐘點統計!$C$3:$C$88,0,0)</f>
        <v>0</v>
      </c>
      <c r="H17" s="501">
        <f t="shared" si="0"/>
        <v>0</v>
      </c>
    </row>
    <row r="18" spans="1:9">
      <c r="B18" s="490" t="s">
        <v>334</v>
      </c>
      <c r="C18" s="500">
        <f>_xlfn.XLOOKUP($B18,鐘點統計!$A$3:$A$88,鐘點統計!$B$3:$B$88,0,0)</f>
        <v>0</v>
      </c>
      <c r="D18" s="500">
        <f>_xlfn.XLOOKUP($B18,鐘點統計!$A$3:$A$88,鐘點統計!$D$3:$D$88,0,0)</f>
        <v>0</v>
      </c>
      <c r="E18" s="500">
        <f>_xlfn.XLOOKUP($B18,鐘點統計!$A$3:$A$88,鐘點統計!$E$3:$E$88,0,0)</f>
        <v>0</v>
      </c>
      <c r="F18" s="500">
        <f>_xlfn.XLOOKUP($B18,鐘點統計!$A$3:$A$88,鐘點統計!$F$3:$F$88,0,0)</f>
        <v>0</v>
      </c>
      <c r="G18" s="500">
        <f>_xlfn.XLOOKUP($B18,鐘點統計!$A$3:$A$88,鐘點統計!$C$3:$C$88,0,0)</f>
        <v>0</v>
      </c>
      <c r="H18" s="501">
        <f t="shared" si="0"/>
        <v>0</v>
      </c>
    </row>
    <row r="19" spans="1:9">
      <c r="B19" s="490" t="s">
        <v>320</v>
      </c>
      <c r="C19" s="500">
        <f>_xlfn.XLOOKUP($B19,鐘點統計!$A$3:$A$88,鐘點統計!$B$3:$B$88,0,0)</f>
        <v>0</v>
      </c>
      <c r="D19" s="500">
        <f>_xlfn.XLOOKUP($B19,鐘點統計!$A$3:$A$88,鐘點統計!$D$3:$D$88,0,0)</f>
        <v>0</v>
      </c>
      <c r="E19" s="500">
        <f>_xlfn.XLOOKUP($B19,鐘點統計!$A$3:$A$88,鐘點統計!$E$3:$E$88,0,0)</f>
        <v>0</v>
      </c>
      <c r="F19" s="500">
        <f>_xlfn.XLOOKUP($B19,鐘點統計!$A$3:$A$88,鐘點統計!$F$3:$F$88,0,0)</f>
        <v>0</v>
      </c>
      <c r="G19" s="500">
        <f>_xlfn.XLOOKUP($B19,鐘點統計!$A$3:$A$88,鐘點統計!$C$3:$C$88,0,0)</f>
        <v>0</v>
      </c>
      <c r="H19" s="501">
        <f t="shared" si="0"/>
        <v>0</v>
      </c>
    </row>
    <row r="20" spans="1:9">
      <c r="B20" s="490" t="s">
        <v>335</v>
      </c>
      <c r="C20" s="500">
        <f>_xlfn.XLOOKUP($B20,鐘點統計!$A$3:$A$88,鐘點統計!$B$3:$B$88,0,0)</f>
        <v>0</v>
      </c>
      <c r="D20" s="500">
        <f>_xlfn.XLOOKUP($B20,鐘點統計!$A$3:$A$88,鐘點統計!$D$3:$D$88,0,0)</f>
        <v>0</v>
      </c>
      <c r="E20" s="500">
        <f>_xlfn.XLOOKUP($B20,鐘點統計!$A$3:$A$88,鐘點統計!$E$3:$E$88,0,0)</f>
        <v>1680</v>
      </c>
      <c r="F20" s="500">
        <f>_xlfn.XLOOKUP($B20,鐘點統計!$A$3:$A$88,鐘點統計!$F$3:$F$88,0,0)</f>
        <v>0</v>
      </c>
      <c r="G20" s="500">
        <f>_xlfn.XLOOKUP($B20,鐘點統計!$A$3:$A$88,鐘點統計!$C$3:$C$88,0,0)</f>
        <v>0</v>
      </c>
      <c r="H20" s="501">
        <f t="shared" si="0"/>
        <v>1680</v>
      </c>
    </row>
    <row r="21" spans="1:9">
      <c r="A21" s="479" t="s">
        <v>331</v>
      </c>
      <c r="B21" s="490" t="s">
        <v>336</v>
      </c>
      <c r="C21" s="500">
        <f>_xlfn.XLOOKUP($B21,鐘點統計!$A$3:$A$88,鐘點統計!$B$3:$B$88,0,0)</f>
        <v>0</v>
      </c>
      <c r="D21" s="500">
        <f>_xlfn.XLOOKUP($B21,鐘點統計!$A$3:$A$88,鐘點統計!$D$3:$D$88,0,0)</f>
        <v>0</v>
      </c>
      <c r="E21" s="500">
        <f>_xlfn.XLOOKUP($B21,鐘點統計!$A$3:$A$88,鐘點統計!$E$3:$E$88,0,0)</f>
        <v>672</v>
      </c>
      <c r="F21" s="500">
        <f>_xlfn.XLOOKUP($B21,鐘點統計!$A$3:$A$88,鐘點統計!$F$3:$F$88,0,0)</f>
        <v>0</v>
      </c>
      <c r="G21" s="500">
        <f>_xlfn.XLOOKUP($B21,鐘點統計!$A$3:$A$88,鐘點統計!$C$3:$C$88,0,0)</f>
        <v>0</v>
      </c>
      <c r="H21" s="501">
        <f t="shared" si="0"/>
        <v>672</v>
      </c>
      <c r="I21" s="480">
        <f>SUM(H3:H21)</f>
        <v>17336</v>
      </c>
    </row>
    <row r="22" spans="1:9">
      <c r="A22" s="479">
        <v>195</v>
      </c>
      <c r="B22" s="491" t="s">
        <v>337</v>
      </c>
      <c r="C22" s="500">
        <f>_xlfn.XLOOKUP($B22,鐘點統計!$A$3:$A$88,鐘點統計!$B$3:$B$88,0,0)</f>
        <v>0</v>
      </c>
      <c r="D22" s="500">
        <f>_xlfn.XLOOKUP($B22,鐘點統計!$A$3:$A$88,鐘點統計!$D$3:$D$88,0,0)</f>
        <v>0</v>
      </c>
      <c r="E22" s="500">
        <f>_xlfn.XLOOKUP($B22,鐘點統計!$A$3:$A$88,鐘點統計!$E$3:$E$88,0,0)</f>
        <v>0</v>
      </c>
      <c r="F22" s="500">
        <f>_xlfn.XLOOKUP($B22,鐘點統計!$A$3:$A$88,鐘點統計!$F$3:$F$88,0,0)</f>
        <v>0</v>
      </c>
      <c r="G22" s="500">
        <f>_xlfn.XLOOKUP($B22,鐘點統計!$A$3:$A$88,鐘點統計!$C$3:$C$88,0,0)</f>
        <v>0</v>
      </c>
      <c r="H22" s="501">
        <f t="shared" si="0"/>
        <v>0</v>
      </c>
    </row>
    <row r="23" spans="1:9">
      <c r="A23" s="479">
        <v>182</v>
      </c>
      <c r="B23" s="491" t="s">
        <v>338</v>
      </c>
      <c r="C23" s="500">
        <f>_xlfn.XLOOKUP($B23,鐘點統計!$A$3:$A$88,鐘點統計!$B$3:$B$88,0,0)</f>
        <v>0</v>
      </c>
      <c r="D23" s="500">
        <f>_xlfn.XLOOKUP($B23,鐘點統計!$A$3:$A$88,鐘點統計!$D$3:$D$88,0,0)</f>
        <v>0</v>
      </c>
      <c r="E23" s="500">
        <f>_xlfn.XLOOKUP($B23,鐘點統計!$A$3:$A$88,鐘點統計!$E$3:$E$88,0,0)</f>
        <v>0</v>
      </c>
      <c r="F23" s="500">
        <f>_xlfn.XLOOKUP($B23,鐘點統計!$A$3:$A$88,鐘點統計!$F$3:$F$88,0,0)</f>
        <v>0</v>
      </c>
      <c r="G23" s="500">
        <f>_xlfn.XLOOKUP($B23,鐘點統計!$A$3:$A$88,鐘點統計!$C$3:$C$88,0,0)</f>
        <v>0</v>
      </c>
      <c r="H23" s="501">
        <f t="shared" si="0"/>
        <v>0</v>
      </c>
    </row>
    <row r="24" spans="1:9">
      <c r="A24" s="479">
        <v>178</v>
      </c>
      <c r="B24" s="491" t="s">
        <v>339</v>
      </c>
      <c r="C24" s="500">
        <f>_xlfn.XLOOKUP($B24,鐘點統計!$A$3:$A$88,鐘點統計!$B$3:$B$88,0,0)</f>
        <v>0</v>
      </c>
      <c r="D24" s="500">
        <f>_xlfn.XLOOKUP($B24,鐘點統計!$A$3:$A$88,鐘點統計!$D$3:$D$88,0,0)</f>
        <v>0</v>
      </c>
      <c r="E24" s="500">
        <f>_xlfn.XLOOKUP($B24,鐘點統計!$A$3:$A$88,鐘點統計!$E$3:$E$88,0,0)</f>
        <v>0</v>
      </c>
      <c r="F24" s="500">
        <f>_xlfn.XLOOKUP($B24,鐘點統計!$A$3:$A$88,鐘點統計!$F$3:$F$88,0,0)</f>
        <v>0</v>
      </c>
      <c r="G24" s="500">
        <f>_xlfn.XLOOKUP($B24,鐘點統計!$A$3:$A$88,鐘點統計!$C$3:$C$88,0,0)</f>
        <v>0</v>
      </c>
      <c r="H24" s="501">
        <f t="shared" si="0"/>
        <v>0</v>
      </c>
    </row>
    <row r="25" spans="1:9">
      <c r="A25" s="479">
        <v>124</v>
      </c>
      <c r="B25" s="491" t="s">
        <v>340</v>
      </c>
      <c r="C25" s="500">
        <f>_xlfn.XLOOKUP($B25,鐘點統計!$A$3:$A$88,鐘點統計!$B$3:$B$88,0,0)</f>
        <v>0</v>
      </c>
      <c r="D25" s="500">
        <f>_xlfn.XLOOKUP($B25,鐘點統計!$A$3:$A$88,鐘點統計!$D$3:$D$88,0,0)</f>
        <v>0</v>
      </c>
      <c r="E25" s="500">
        <f>_xlfn.XLOOKUP($B25,鐘點統計!$A$3:$A$88,鐘點統計!$E$3:$E$88,0,0)</f>
        <v>0</v>
      </c>
      <c r="F25" s="500">
        <f>_xlfn.XLOOKUP($B25,鐘點統計!$A$3:$A$88,鐘點統計!$F$3:$F$88,0,0)</f>
        <v>0</v>
      </c>
      <c r="G25" s="500">
        <f>_xlfn.XLOOKUP($B25,鐘點統計!$A$3:$A$88,鐘點統計!$C$3:$C$88,0,0)</f>
        <v>0</v>
      </c>
      <c r="H25" s="501">
        <f t="shared" si="0"/>
        <v>0</v>
      </c>
    </row>
    <row r="26" spans="1:9">
      <c r="A26" s="479">
        <v>210</v>
      </c>
      <c r="B26" s="491" t="s">
        <v>470</v>
      </c>
      <c r="C26" s="500">
        <f>_xlfn.XLOOKUP($B26,鐘點統計!$A$3:$A$88,鐘點統計!$B$3:$B$88,0,0)</f>
        <v>0</v>
      </c>
      <c r="D26" s="500">
        <f>_xlfn.XLOOKUP($B26,鐘點統計!$A$3:$A$88,鐘點統計!$D$3:$D$88,0,0)</f>
        <v>0</v>
      </c>
      <c r="E26" s="500">
        <f>_xlfn.XLOOKUP($B26,鐘點統計!$A$3:$A$88,鐘點統計!$E$3:$E$88,0,0)</f>
        <v>0</v>
      </c>
      <c r="F26" s="500">
        <f>_xlfn.XLOOKUP($B26,鐘點統計!$A$3:$A$88,鐘點統計!$F$3:$F$88,0,0)</f>
        <v>0</v>
      </c>
      <c r="G26" s="500">
        <f>_xlfn.XLOOKUP($B26,鐘點統計!$A$3:$A$88,鐘點統計!$C$3:$C$88,0,0)</f>
        <v>3360</v>
      </c>
      <c r="H26" s="501">
        <f t="shared" si="0"/>
        <v>3360</v>
      </c>
    </row>
    <row r="27" spans="1:9">
      <c r="A27" s="479">
        <v>215</v>
      </c>
      <c r="B27" s="491" t="s">
        <v>341</v>
      </c>
      <c r="C27" s="500">
        <f>_xlfn.XLOOKUP($B27,鐘點統計!$A$3:$A$88,鐘點統計!$B$3:$B$88,0,0)</f>
        <v>0</v>
      </c>
      <c r="D27" s="500">
        <f>_xlfn.XLOOKUP($B27,鐘點統計!$A$3:$A$88,鐘點統計!$D$3:$D$88,0,0)</f>
        <v>0</v>
      </c>
      <c r="E27" s="500">
        <f>_xlfn.XLOOKUP($B27,鐘點統計!$A$3:$A$88,鐘點統計!$E$3:$E$88,0,0)</f>
        <v>0</v>
      </c>
      <c r="F27" s="500">
        <f>_xlfn.XLOOKUP($B27,鐘點統計!$A$3:$A$88,鐘點統計!$F$3:$F$88,0,0)</f>
        <v>0</v>
      </c>
      <c r="G27" s="500">
        <f>_xlfn.XLOOKUP($B27,鐘點統計!$A$3:$A$88,鐘點統計!$C$3:$C$88,0,0)</f>
        <v>0</v>
      </c>
      <c r="H27" s="501">
        <f t="shared" si="0"/>
        <v>0</v>
      </c>
    </row>
    <row r="28" spans="1:9">
      <c r="A28" s="479">
        <v>224</v>
      </c>
      <c r="B28" s="491" t="s">
        <v>342</v>
      </c>
      <c r="C28" s="500">
        <f>_xlfn.XLOOKUP($B28,鐘點統計!$A$3:$A$88,鐘點統計!$B$3:$B$88,0,0)</f>
        <v>0</v>
      </c>
      <c r="D28" s="500">
        <f>_xlfn.XLOOKUP($B28,鐘點統計!$A$3:$A$88,鐘點統計!$D$3:$D$88,0,0)</f>
        <v>0</v>
      </c>
      <c r="E28" s="500">
        <f>_xlfn.XLOOKUP($B28,鐘點統計!$A$3:$A$88,鐘點統計!$E$3:$E$88,0,0)</f>
        <v>0</v>
      </c>
      <c r="F28" s="500">
        <f>_xlfn.XLOOKUP($B28,鐘點統計!$A$3:$A$88,鐘點統計!$F$3:$F$88,0,0)</f>
        <v>0</v>
      </c>
      <c r="G28" s="500">
        <f>_xlfn.XLOOKUP($B28,鐘點統計!$A$3:$A$88,鐘點統計!$C$3:$C$88,0,0)</f>
        <v>0</v>
      </c>
      <c r="H28" s="501">
        <f t="shared" si="0"/>
        <v>0</v>
      </c>
    </row>
    <row r="29" spans="1:9">
      <c r="A29" s="479">
        <v>212</v>
      </c>
      <c r="B29" s="491" t="s">
        <v>343</v>
      </c>
      <c r="C29" s="500">
        <f>_xlfn.XLOOKUP($B29,鐘點統計!$A$3:$A$88,鐘點統計!$B$3:$B$88,0,0)</f>
        <v>0</v>
      </c>
      <c r="D29" s="500">
        <f>_xlfn.XLOOKUP($B29,鐘點統計!$A$3:$A$88,鐘點統計!$D$3:$D$88,0,0)</f>
        <v>0</v>
      </c>
      <c r="E29" s="500">
        <f>_xlfn.XLOOKUP($B29,鐘點統計!$A$3:$A$88,鐘點統計!$E$3:$E$88,0,0)</f>
        <v>0</v>
      </c>
      <c r="F29" s="500">
        <f>_xlfn.XLOOKUP($B29,鐘點統計!$A$3:$A$88,鐘點統計!$F$3:$F$88,0,0)</f>
        <v>0</v>
      </c>
      <c r="G29" s="500">
        <f>_xlfn.XLOOKUP($B29,鐘點統計!$A$3:$A$88,鐘點統計!$C$3:$C$88,0,0)</f>
        <v>0</v>
      </c>
      <c r="H29" s="501">
        <f t="shared" si="0"/>
        <v>0</v>
      </c>
    </row>
    <row r="30" spans="1:9">
      <c r="A30" s="479">
        <v>1220</v>
      </c>
      <c r="B30" s="492" t="s">
        <v>344</v>
      </c>
      <c r="C30" s="500">
        <f>_xlfn.XLOOKUP($B30,鐘點統計!$A$3:$A$88,鐘點統計!$B$3:$B$88,0,0)</f>
        <v>0</v>
      </c>
      <c r="D30" s="500">
        <f>_xlfn.XLOOKUP($B30,鐘點統計!$A$3:$A$88,鐘點統計!$D$3:$D$88,0,0)</f>
        <v>0</v>
      </c>
      <c r="E30" s="500">
        <f>_xlfn.XLOOKUP($B30,鐘點統計!$A$3:$A$88,鐘點統計!$E$3:$E$88,0,0)</f>
        <v>0</v>
      </c>
      <c r="F30" s="500">
        <f>_xlfn.XLOOKUP($B30,鐘點統計!$A$3:$A$88,鐘點統計!$F$3:$F$88,0,0)</f>
        <v>0</v>
      </c>
      <c r="G30" s="500">
        <f>_xlfn.XLOOKUP($B30,鐘點統計!$A$3:$A$88,鐘點統計!$C$3:$C$88,0,0)</f>
        <v>0</v>
      </c>
      <c r="H30" s="501">
        <f t="shared" si="0"/>
        <v>0</v>
      </c>
    </row>
    <row r="31" spans="1:9">
      <c r="A31" s="479">
        <v>1214</v>
      </c>
      <c r="B31" s="491" t="s">
        <v>345</v>
      </c>
      <c r="C31" s="500">
        <f>_xlfn.XLOOKUP($B31,鐘點統計!$A$3:$A$88,鐘點統計!$B$3:$B$88,0,0)</f>
        <v>0</v>
      </c>
      <c r="D31" s="500">
        <f>_xlfn.XLOOKUP($B31,鐘點統計!$A$3:$A$88,鐘點統計!$D$3:$D$88,0,0)</f>
        <v>0</v>
      </c>
      <c r="E31" s="500">
        <f>_xlfn.XLOOKUP($B31,鐘點統計!$A$3:$A$88,鐘點統計!$E$3:$E$88,0,0)</f>
        <v>0</v>
      </c>
      <c r="F31" s="500">
        <f>_xlfn.XLOOKUP($B31,鐘點統計!$A$3:$A$88,鐘點統計!$F$3:$F$88,0,0)</f>
        <v>0</v>
      </c>
      <c r="G31" s="500">
        <f>_xlfn.XLOOKUP($B31,鐘點統計!$A$3:$A$88,鐘點統計!$C$3:$C$88,0,0)</f>
        <v>0</v>
      </c>
      <c r="H31" s="501">
        <f t="shared" si="0"/>
        <v>0</v>
      </c>
    </row>
    <row r="32" spans="1:9">
      <c r="A32" s="479">
        <v>214</v>
      </c>
      <c r="B32" s="492" t="s">
        <v>345</v>
      </c>
      <c r="C32" s="500">
        <f>_xlfn.XLOOKUP($B32,鐘點統計!$A$3:$A$88,鐘點統計!$B$3:$B$88,0,0)</f>
        <v>0</v>
      </c>
      <c r="D32" s="500">
        <f>_xlfn.XLOOKUP($B32,鐘點統計!$A$3:$A$88,鐘點統計!$D$3:$D$88,0,0)</f>
        <v>0</v>
      </c>
      <c r="E32" s="500">
        <f>_xlfn.XLOOKUP($B32,鐘點統計!$A$3:$A$88,鐘點統計!$E$3:$E$88,0,0)</f>
        <v>0</v>
      </c>
      <c r="F32" s="500">
        <f>_xlfn.XLOOKUP($B32,鐘點統計!$A$3:$A$88,鐘點統計!$F$3:$F$88,0,0)</f>
        <v>0</v>
      </c>
      <c r="G32" s="500">
        <f>_xlfn.XLOOKUP($B32,鐘點統計!$A$3:$A$88,鐘點統計!$C$3:$C$88,0,0)</f>
        <v>0</v>
      </c>
      <c r="H32" s="501">
        <f t="shared" si="0"/>
        <v>0</v>
      </c>
    </row>
    <row r="33" spans="1:9">
      <c r="A33" s="479">
        <v>216</v>
      </c>
      <c r="B33" s="491" t="s">
        <v>346</v>
      </c>
      <c r="C33" s="500">
        <f>_xlfn.XLOOKUP($B33,鐘點統計!$A$3:$A$88,鐘點統計!$B$3:$B$88,0,0)</f>
        <v>0</v>
      </c>
      <c r="D33" s="500">
        <f>_xlfn.XLOOKUP($B33,鐘點統計!$A$3:$A$88,鐘點統計!$D$3:$D$88,0,0)</f>
        <v>0</v>
      </c>
      <c r="E33" s="500">
        <f>_xlfn.XLOOKUP($B33,鐘點統計!$A$3:$A$88,鐘點統計!$E$3:$E$88,0,0)</f>
        <v>0</v>
      </c>
      <c r="F33" s="500">
        <f>_xlfn.XLOOKUP($B33,鐘點統計!$A$3:$A$88,鐘點統計!$F$3:$F$88,0,0)</f>
        <v>0</v>
      </c>
      <c r="G33" s="500">
        <f>_xlfn.XLOOKUP($B33,鐘點統計!$A$3:$A$88,鐘點統計!$C$3:$C$88,0,0)</f>
        <v>0</v>
      </c>
      <c r="H33" s="501">
        <f t="shared" si="0"/>
        <v>0</v>
      </c>
    </row>
    <row r="34" spans="1:9">
      <c r="A34" s="479">
        <v>229</v>
      </c>
      <c r="B34" s="491" t="s">
        <v>347</v>
      </c>
      <c r="C34" s="500">
        <f>_xlfn.XLOOKUP($B34,鐘點統計!$A$3:$A$88,鐘點統計!$B$3:$B$88,0,0)</f>
        <v>0</v>
      </c>
      <c r="D34" s="500">
        <f>_xlfn.XLOOKUP($B34,鐘點統計!$A$3:$A$88,鐘點統計!$D$3:$D$88,0,0)</f>
        <v>0</v>
      </c>
      <c r="E34" s="500">
        <f>_xlfn.XLOOKUP($B34,鐘點統計!$A$3:$A$88,鐘點統計!$E$3:$E$88,0,0)</f>
        <v>0</v>
      </c>
      <c r="F34" s="500">
        <f>_xlfn.XLOOKUP($B34,鐘點統計!$A$3:$A$88,鐘點統計!$F$3:$F$88,0,0)</f>
        <v>0</v>
      </c>
      <c r="G34" s="500">
        <f>_xlfn.XLOOKUP($B34,鐘點統計!$A$3:$A$88,鐘點統計!$C$3:$C$88,0,0)</f>
        <v>0</v>
      </c>
      <c r="H34" s="501">
        <f t="shared" si="0"/>
        <v>0</v>
      </c>
    </row>
    <row r="35" spans="1:9">
      <c r="A35" s="479">
        <v>223</v>
      </c>
      <c r="B35" s="491" t="s">
        <v>348</v>
      </c>
      <c r="C35" s="500">
        <f>_xlfn.XLOOKUP($B35,鐘點統計!$A$3:$A$88,鐘點統計!$B$3:$B$88,0,0)</f>
        <v>0</v>
      </c>
      <c r="D35" s="500">
        <f>_xlfn.XLOOKUP($B35,鐘點統計!$A$3:$A$88,鐘點統計!$D$3:$D$88,0,0)</f>
        <v>0</v>
      </c>
      <c r="E35" s="500">
        <f>_xlfn.XLOOKUP($B35,鐘點統計!$A$3:$A$88,鐘點統計!$E$3:$E$88,0,0)</f>
        <v>0</v>
      </c>
      <c r="F35" s="500">
        <f>_xlfn.XLOOKUP($B35,鐘點統計!$A$3:$A$88,鐘點統計!$F$3:$F$88,0,0)</f>
        <v>0</v>
      </c>
      <c r="G35" s="500">
        <f>_xlfn.XLOOKUP($B35,鐘點統計!$A$3:$A$88,鐘點統計!$C$3:$C$88,0,0)</f>
        <v>0</v>
      </c>
      <c r="H35" s="501">
        <f t="shared" ref="H35:H66" si="1">SUM(C35:G35)</f>
        <v>0</v>
      </c>
    </row>
    <row r="36" spans="1:9">
      <c r="A36" s="479">
        <v>240</v>
      </c>
      <c r="B36" s="491" t="s">
        <v>349</v>
      </c>
      <c r="C36" s="500">
        <f>_xlfn.XLOOKUP($B36,鐘點統計!$A$3:$A$88,鐘點統計!$B$3:$B$88,0,0)</f>
        <v>0</v>
      </c>
      <c r="D36" s="500">
        <f>_xlfn.XLOOKUP($B36,鐘點統計!$A$3:$A$88,鐘點統計!$D$3:$D$88,0,0)</f>
        <v>0</v>
      </c>
      <c r="E36" s="500">
        <f>_xlfn.XLOOKUP($B36,鐘點統計!$A$3:$A$88,鐘點統計!$E$3:$E$88,0,0)</f>
        <v>0</v>
      </c>
      <c r="F36" s="500">
        <f>_xlfn.XLOOKUP($B36,鐘點統計!$A$3:$A$88,鐘點統計!$F$3:$F$88,0,0)</f>
        <v>0</v>
      </c>
      <c r="G36" s="500">
        <f>_xlfn.XLOOKUP($B36,鐘點統計!$A$3:$A$88,鐘點統計!$C$3:$C$88,0,0)</f>
        <v>0</v>
      </c>
      <c r="H36" s="501">
        <f t="shared" si="1"/>
        <v>0</v>
      </c>
      <c r="I36" s="480">
        <f>SUM(O67)</f>
        <v>0</v>
      </c>
    </row>
    <row r="37" spans="1:9">
      <c r="A37" s="479">
        <v>245</v>
      </c>
      <c r="B37" s="491" t="s">
        <v>223</v>
      </c>
      <c r="C37" s="500">
        <f>_xlfn.XLOOKUP($B37,鐘點統計!$A$3:$A$88,鐘點統計!$B$3:$B$88,0,0)</f>
        <v>1734</v>
      </c>
      <c r="D37" s="500">
        <f>_xlfn.XLOOKUP($B37,鐘點統計!$A$3:$A$88,鐘點統計!$D$3:$D$88,0,0)</f>
        <v>0</v>
      </c>
      <c r="E37" s="500">
        <f>_xlfn.XLOOKUP($B37,鐘點統計!$A$3:$A$88,鐘點統計!$E$3:$E$88,0,0)</f>
        <v>0</v>
      </c>
      <c r="F37" s="500">
        <f>_xlfn.XLOOKUP($B37,鐘點統計!$A$3:$A$88,鐘點統計!$F$3:$F$88,0,0)</f>
        <v>0</v>
      </c>
      <c r="G37" s="500">
        <f>_xlfn.XLOOKUP($B37,鐘點統計!$A$3:$A$88,鐘點統計!$C$3:$C$88,0,0)</f>
        <v>0</v>
      </c>
      <c r="H37" s="501">
        <f t="shared" si="1"/>
        <v>1734</v>
      </c>
      <c r="I37" s="480">
        <f>SUM(H22:H37)</f>
        <v>5094</v>
      </c>
    </row>
    <row r="38" spans="1:9">
      <c r="A38" s="479" t="s">
        <v>350</v>
      </c>
      <c r="B38" s="488" t="s">
        <v>238</v>
      </c>
      <c r="C38" s="500">
        <f>_xlfn.XLOOKUP($B38,鐘點統計!$A$3:$A$88,鐘點統計!$B$3:$B$88,0,0)</f>
        <v>0</v>
      </c>
      <c r="D38" s="500">
        <f>_xlfn.XLOOKUP($B38,鐘點統計!$A$3:$A$88,鐘點統計!$D$3:$D$88,0,0)</f>
        <v>12096</v>
      </c>
      <c r="E38" s="500">
        <f>_xlfn.XLOOKUP($B38,鐘點統計!$A$3:$A$88,鐘點統計!$E$3:$E$88,0,0)</f>
        <v>0</v>
      </c>
      <c r="F38" s="500">
        <f>_xlfn.XLOOKUP($B38,鐘點統計!$A$3:$A$88,鐘點統計!$F$3:$F$88,0,0)</f>
        <v>0</v>
      </c>
      <c r="G38" s="500">
        <f>_xlfn.XLOOKUP($B38,鐘點統計!$A$3:$A$88,鐘點統計!$C$3:$C$88,0,0)</f>
        <v>0</v>
      </c>
      <c r="H38" s="501">
        <f t="shared" si="1"/>
        <v>12096</v>
      </c>
    </row>
    <row r="39" spans="1:9">
      <c r="A39" s="479" t="s">
        <v>351</v>
      </c>
      <c r="B39" s="488" t="s">
        <v>466</v>
      </c>
      <c r="C39" s="500">
        <f>_xlfn.XLOOKUP($B39,鐘點統計!$A$3:$A$88,鐘點統計!$B$3:$B$88,0,0)</f>
        <v>0</v>
      </c>
      <c r="D39" s="500">
        <f>_xlfn.XLOOKUP($B39,鐘點統計!$A$3:$A$88,鐘點統計!$D$3:$D$88,0,0)</f>
        <v>13104</v>
      </c>
      <c r="E39" s="500">
        <f>_xlfn.XLOOKUP($B39,鐘點統計!$A$3:$A$88,鐘點統計!$E$3:$E$88,0,0)</f>
        <v>0</v>
      </c>
      <c r="F39" s="500">
        <f>_xlfn.XLOOKUP($B39,鐘點統計!$A$3:$A$88,鐘點統計!$F$3:$F$88,0,0)</f>
        <v>0</v>
      </c>
      <c r="G39" s="500">
        <f>_xlfn.XLOOKUP($B39,鐘點統計!$A$3:$A$88,鐘點統計!$C$3:$C$88,0,0)</f>
        <v>0</v>
      </c>
      <c r="H39" s="501">
        <f t="shared" si="1"/>
        <v>13104</v>
      </c>
    </row>
    <row r="40" spans="1:9">
      <c r="A40" s="479" t="s">
        <v>352</v>
      </c>
      <c r="B40" s="493" t="s">
        <v>251</v>
      </c>
      <c r="C40" s="500">
        <f>_xlfn.XLOOKUP($B40,鐘點統計!$A$3:$A$88,鐘點統計!$B$3:$B$88,0,0)</f>
        <v>0</v>
      </c>
      <c r="D40" s="500">
        <f>_xlfn.XLOOKUP($B40,鐘點統計!$A$3:$A$88,鐘點統計!$D$3:$D$88,0,0)</f>
        <v>5712</v>
      </c>
      <c r="E40" s="500">
        <f>_xlfn.XLOOKUP($B40,鐘點統計!$A$3:$A$88,鐘點統計!$E$3:$E$88,0,0)</f>
        <v>1008</v>
      </c>
      <c r="F40" s="500">
        <f>_xlfn.XLOOKUP($B40,鐘點統計!$A$3:$A$88,鐘點統計!$F$3:$F$88,0,0)</f>
        <v>13104</v>
      </c>
      <c r="G40" s="500">
        <f>_xlfn.XLOOKUP($B40,鐘點統計!$A$3:$A$88,鐘點統計!$C$3:$C$88,0,0)</f>
        <v>0</v>
      </c>
      <c r="H40" s="501">
        <f t="shared" si="1"/>
        <v>19824</v>
      </c>
    </row>
    <row r="41" spans="1:9">
      <c r="A41" s="479" t="s">
        <v>353</v>
      </c>
      <c r="B41" s="488" t="s">
        <v>241</v>
      </c>
      <c r="C41" s="500">
        <f>_xlfn.XLOOKUP($B41,鐘點統計!$A$3:$A$88,鐘點統計!$B$3:$B$88,0,0)</f>
        <v>0</v>
      </c>
      <c r="D41" s="500">
        <f>_xlfn.XLOOKUP($B41,鐘點統計!$A$3:$A$88,鐘點統計!$D$3:$D$88,0,0)</f>
        <v>10752</v>
      </c>
      <c r="E41" s="500">
        <f>_xlfn.XLOOKUP($B41,鐘點統計!$A$3:$A$88,鐘點統計!$E$3:$E$88,0,0)</f>
        <v>0</v>
      </c>
      <c r="F41" s="500">
        <f>_xlfn.XLOOKUP($B41,鐘點統計!$A$3:$A$88,鐘點統計!$F$3:$F$88,0,0)</f>
        <v>0</v>
      </c>
      <c r="G41" s="500">
        <f>_xlfn.XLOOKUP($B41,鐘點統計!$A$3:$A$88,鐘點統計!$C$3:$C$88,0,0)</f>
        <v>0</v>
      </c>
      <c r="H41" s="501">
        <f t="shared" si="1"/>
        <v>10752</v>
      </c>
    </row>
    <row r="42" spans="1:9">
      <c r="A42" s="479" t="s">
        <v>354</v>
      </c>
      <c r="B42" s="494" t="s">
        <v>242</v>
      </c>
      <c r="C42" s="500">
        <f>_xlfn.XLOOKUP($B42,鐘點統計!$A$3:$A$88,鐘點統計!$B$3:$B$88,0,0)</f>
        <v>0</v>
      </c>
      <c r="D42" s="500">
        <f>_xlfn.XLOOKUP($B42,鐘點統計!$A$3:$A$88,鐘點統計!$D$3:$D$88,0,0)</f>
        <v>4032</v>
      </c>
      <c r="E42" s="500">
        <f>_xlfn.XLOOKUP($B42,鐘點統計!$A$3:$A$88,鐘點統計!$E$3:$E$88,0,0)</f>
        <v>0</v>
      </c>
      <c r="F42" s="500">
        <f>_xlfn.XLOOKUP($B42,鐘點統計!$A$3:$A$88,鐘點統計!$F$3:$F$88,0,0)</f>
        <v>0</v>
      </c>
      <c r="G42" s="500">
        <f>_xlfn.XLOOKUP($B42,鐘點統計!$A$3:$A$88,鐘點統計!$C$3:$C$88,0,0)</f>
        <v>0</v>
      </c>
      <c r="H42" s="501">
        <f t="shared" si="1"/>
        <v>4032</v>
      </c>
    </row>
    <row r="43" spans="1:9">
      <c r="A43" s="479" t="s">
        <v>355</v>
      </c>
      <c r="B43" s="494" t="s">
        <v>243</v>
      </c>
      <c r="C43" s="500">
        <f>_xlfn.XLOOKUP($B43,鐘點統計!$A$3:$A$88,鐘點統計!$B$3:$B$88,0,0)</f>
        <v>0</v>
      </c>
      <c r="D43" s="500">
        <f>_xlfn.XLOOKUP($B43,鐘點統計!$A$3:$A$88,鐘點統計!$D$3:$D$88,0,0)</f>
        <v>3024</v>
      </c>
      <c r="E43" s="500">
        <f>_xlfn.XLOOKUP($B43,鐘點統計!$A$3:$A$88,鐘點統計!$E$3:$E$88,0,0)</f>
        <v>0</v>
      </c>
      <c r="F43" s="500">
        <f>_xlfn.XLOOKUP($B43,鐘點統計!$A$3:$A$88,鐘點統計!$F$3:$F$88,0,0)</f>
        <v>0</v>
      </c>
      <c r="G43" s="500">
        <f>_xlfn.XLOOKUP($B43,鐘點統計!$A$3:$A$88,鐘點統計!$C$3:$C$88,0,0)</f>
        <v>0</v>
      </c>
      <c r="H43" s="501">
        <f t="shared" si="1"/>
        <v>3024</v>
      </c>
    </row>
    <row r="44" spans="1:9">
      <c r="A44" s="479" t="s">
        <v>356</v>
      </c>
      <c r="B44" s="495" t="s">
        <v>244</v>
      </c>
      <c r="C44" s="500">
        <f>_xlfn.XLOOKUP($B44,鐘點統計!$A$3:$A$88,鐘點統計!$B$3:$B$88,0,0)</f>
        <v>0</v>
      </c>
      <c r="D44" s="500">
        <f>_xlfn.XLOOKUP($B44,鐘點統計!$A$3:$A$88,鐘點統計!$D$3:$D$88,0,0)</f>
        <v>17136</v>
      </c>
      <c r="E44" s="500">
        <f>_xlfn.XLOOKUP($B44,鐘點統計!$A$3:$A$88,鐘點統計!$E$3:$E$88,0,0)</f>
        <v>0</v>
      </c>
      <c r="F44" s="500">
        <f>_xlfn.XLOOKUP($B44,鐘點統計!$A$3:$A$88,鐘點統計!$F$3:$F$88,0,0)</f>
        <v>0</v>
      </c>
      <c r="G44" s="500">
        <f>_xlfn.XLOOKUP($B44,鐘點統計!$A$3:$A$88,鐘點統計!$C$3:$C$88,0,0)</f>
        <v>0</v>
      </c>
      <c r="H44" s="501">
        <f t="shared" si="1"/>
        <v>17136</v>
      </c>
    </row>
    <row r="45" spans="1:9">
      <c r="A45" s="479" t="s">
        <v>357</v>
      </c>
      <c r="B45" s="494" t="s">
        <v>245</v>
      </c>
      <c r="C45" s="500">
        <f>_xlfn.XLOOKUP($B45,鐘點統計!$A$3:$A$88,鐘點統計!$B$3:$B$88,0,0)</f>
        <v>0</v>
      </c>
      <c r="D45" s="500">
        <f>_xlfn.XLOOKUP($B45,鐘點統計!$A$3:$A$88,鐘點統計!$D$3:$D$88,0,0)</f>
        <v>20832</v>
      </c>
      <c r="E45" s="500">
        <f>_xlfn.XLOOKUP($B45,鐘點統計!$A$3:$A$88,鐘點統計!$E$3:$E$88,0,0)</f>
        <v>0</v>
      </c>
      <c r="F45" s="500">
        <f>_xlfn.XLOOKUP($B45,鐘點統計!$A$3:$A$88,鐘點統計!$F$3:$F$88,0,0)</f>
        <v>0</v>
      </c>
      <c r="G45" s="500">
        <f>_xlfn.XLOOKUP($B45,鐘點統計!$A$3:$A$88,鐘點統計!$C$3:$C$88,0,0)</f>
        <v>0</v>
      </c>
      <c r="H45" s="501">
        <f t="shared" si="1"/>
        <v>20832</v>
      </c>
    </row>
    <row r="46" spans="1:9">
      <c r="A46" s="479" t="s">
        <v>358</v>
      </c>
      <c r="B46" s="496" t="s">
        <v>247</v>
      </c>
      <c r="C46" s="500">
        <f>_xlfn.XLOOKUP($B46,鐘點統計!$A$3:$A$88,鐘點統計!$B$3:$B$88,0,0)</f>
        <v>0</v>
      </c>
      <c r="D46" s="500">
        <f>_xlfn.XLOOKUP($B46,鐘點統計!$A$3:$A$88,鐘點統計!$D$3:$D$88,0,0)</f>
        <v>24864</v>
      </c>
      <c r="E46" s="500">
        <f>_xlfn.XLOOKUP($B46,鐘點統計!$A$3:$A$88,鐘點統計!$E$3:$E$88,0,0)</f>
        <v>0</v>
      </c>
      <c r="F46" s="500">
        <f>_xlfn.XLOOKUP($B46,鐘點統計!$A$3:$A$88,鐘點統計!$F$3:$F$88,0,0)</f>
        <v>0</v>
      </c>
      <c r="G46" s="500">
        <f>_xlfn.XLOOKUP($B46,鐘點統計!$A$3:$A$88,鐘點統計!$C$3:$C$88,0,0)</f>
        <v>0</v>
      </c>
      <c r="H46" s="501">
        <f t="shared" si="1"/>
        <v>24864</v>
      </c>
    </row>
    <row r="47" spans="1:9">
      <c r="A47" s="479" t="s">
        <v>359</v>
      </c>
      <c r="B47" s="488" t="s">
        <v>451</v>
      </c>
      <c r="C47" s="500">
        <f>_xlfn.XLOOKUP($B47,鐘點統計!$A$3:$A$88,鐘點統計!$B$3:$B$88,0,0)</f>
        <v>0</v>
      </c>
      <c r="D47" s="500">
        <f>_xlfn.XLOOKUP($B47,鐘點統計!$A$3:$A$88,鐘點統計!$D$3:$D$88,0,0)</f>
        <v>30912</v>
      </c>
      <c r="E47" s="500">
        <f>_xlfn.XLOOKUP($B47,鐘點統計!$A$3:$A$88,鐘點統計!$E$3:$E$88,0,0)</f>
        <v>0</v>
      </c>
      <c r="F47" s="500">
        <f>_xlfn.XLOOKUP($B47,鐘點統計!$A$3:$A$88,鐘點統計!$F$3:$F$88,0,0)</f>
        <v>0</v>
      </c>
      <c r="G47" s="500">
        <f>_xlfn.XLOOKUP($B47,鐘點統計!$A$3:$A$88,鐘點統計!$C$3:$C$88,0,0)</f>
        <v>0</v>
      </c>
      <c r="H47" s="501">
        <f t="shared" si="1"/>
        <v>30912</v>
      </c>
    </row>
    <row r="48" spans="1:9">
      <c r="A48" s="479" t="s">
        <v>360</v>
      </c>
      <c r="B48" s="488" t="s">
        <v>361</v>
      </c>
      <c r="C48" s="500">
        <f>_xlfn.XLOOKUP($B48,鐘點統計!$A$3:$A$88,鐘點統計!$B$3:$B$88,0,0)</f>
        <v>0</v>
      </c>
      <c r="D48" s="500">
        <f>_xlfn.XLOOKUP($B48,鐘點統計!$A$3:$A$88,鐘點統計!$D$3:$D$88,0,0)</f>
        <v>21504</v>
      </c>
      <c r="E48" s="500">
        <f>_xlfn.XLOOKUP($B48,鐘點統計!$A$3:$A$88,鐘點統計!$E$3:$E$88,0,0)</f>
        <v>0</v>
      </c>
      <c r="F48" s="500">
        <f>_xlfn.XLOOKUP($B48,鐘點統計!$A$3:$A$88,鐘點統計!$F$3:$F$88,0,0)</f>
        <v>0</v>
      </c>
      <c r="G48" s="500">
        <f>_xlfn.XLOOKUP($B48,鐘點統計!$A$3:$A$88,鐘點統計!$C$3:$C$88,0,0)</f>
        <v>0</v>
      </c>
      <c r="H48" s="501">
        <f t="shared" si="1"/>
        <v>21504</v>
      </c>
    </row>
    <row r="49" spans="1:9">
      <c r="A49" s="479" t="s">
        <v>362</v>
      </c>
      <c r="B49" s="488" t="s">
        <v>452</v>
      </c>
      <c r="C49" s="500">
        <f>_xlfn.XLOOKUP($B49,鐘點統計!$A$3:$A$88,鐘點統計!$B$3:$B$88,0,0)</f>
        <v>0</v>
      </c>
      <c r="D49" s="500">
        <f>_xlfn.XLOOKUP($B49,鐘點統計!$A$3:$A$88,鐘點統計!$D$3:$D$88,0,0)</f>
        <v>18816</v>
      </c>
      <c r="E49" s="500">
        <f>_xlfn.XLOOKUP($B49,鐘點統計!$A$3:$A$88,鐘點統計!$E$3:$E$88,0,0)</f>
        <v>0</v>
      </c>
      <c r="F49" s="500">
        <f>_xlfn.XLOOKUP($B49,鐘點統計!$A$3:$A$88,鐘點統計!$F$3:$F$88,0,0)</f>
        <v>0</v>
      </c>
      <c r="G49" s="500">
        <f>_xlfn.XLOOKUP($B49,鐘點統計!$A$3:$A$88,鐘點統計!$C$3:$C$88,0,0)</f>
        <v>0</v>
      </c>
      <c r="H49" s="501">
        <f t="shared" si="1"/>
        <v>18816</v>
      </c>
    </row>
    <row r="50" spans="1:9">
      <c r="A50" s="479" t="s">
        <v>363</v>
      </c>
      <c r="B50" s="497" t="s">
        <v>246</v>
      </c>
      <c r="C50" s="500">
        <f>_xlfn.XLOOKUP($B50,鐘點統計!$A$3:$A$88,鐘點統計!$B$3:$B$88,0,0)</f>
        <v>0</v>
      </c>
      <c r="D50" s="500">
        <f>_xlfn.XLOOKUP($B50,鐘點統計!$A$3:$A$88,鐘點統計!$D$3:$D$88,0,0)</f>
        <v>8064</v>
      </c>
      <c r="E50" s="500">
        <f>_xlfn.XLOOKUP($B50,鐘點統計!$A$3:$A$88,鐘點統計!$E$3:$E$88,0,0)</f>
        <v>0</v>
      </c>
      <c r="F50" s="500">
        <f>_xlfn.XLOOKUP($B50,鐘點統計!$A$3:$A$88,鐘點統計!$F$3:$F$88,0,0)</f>
        <v>0</v>
      </c>
      <c r="G50" s="500">
        <f>_xlfn.XLOOKUP($B50,鐘點統計!$A$3:$A$88,鐘點統計!$C$3:$C$88,0,0)</f>
        <v>0</v>
      </c>
      <c r="H50" s="501">
        <f t="shared" si="1"/>
        <v>8064</v>
      </c>
    </row>
    <row r="51" spans="1:9">
      <c r="A51" s="479" t="s">
        <v>364</v>
      </c>
      <c r="B51" s="497" t="s">
        <v>240</v>
      </c>
      <c r="C51" s="500">
        <f>_xlfn.XLOOKUP($B51,鐘點統計!$A$3:$A$88,鐘點統計!$B$3:$B$88,0,0)</f>
        <v>0</v>
      </c>
      <c r="D51" s="500">
        <f>_xlfn.XLOOKUP($B51,鐘點統計!$A$3:$A$88,鐘點統計!$D$3:$D$88,0,0)</f>
        <v>0</v>
      </c>
      <c r="E51" s="500">
        <f>_xlfn.XLOOKUP($B51,鐘點統計!$A$3:$A$88,鐘點統計!$E$3:$E$88,0,0)</f>
        <v>336</v>
      </c>
      <c r="F51" s="500">
        <f>_xlfn.XLOOKUP($B51,鐘點統計!$A$3:$A$88,鐘點統計!$F$3:$F$88,0,0)</f>
        <v>0</v>
      </c>
      <c r="G51" s="500">
        <f>_xlfn.XLOOKUP($B51,鐘點統計!$A$3:$A$88,鐘點統計!$C$3:$C$88,0,0)</f>
        <v>0</v>
      </c>
      <c r="H51" s="501">
        <f t="shared" si="1"/>
        <v>336</v>
      </c>
      <c r="I51" s="480">
        <f>SUM(H38:H51)</f>
        <v>205296</v>
      </c>
    </row>
    <row r="52" spans="1:9">
      <c r="A52" s="479">
        <v>1094</v>
      </c>
      <c r="B52" s="492" t="s">
        <v>433</v>
      </c>
      <c r="C52" s="500">
        <f>_xlfn.XLOOKUP($B52,鐘點統計!$A$3:$A$88,鐘點統計!$B$3:$B$88,0,0)</f>
        <v>0</v>
      </c>
      <c r="D52" s="500">
        <f>_xlfn.XLOOKUP($B52,鐘點統計!$A$3:$A$88,鐘點統計!$D$3:$D$88,0,0)</f>
        <v>0</v>
      </c>
      <c r="E52" s="500">
        <f>_xlfn.XLOOKUP($B52,鐘點統計!$A$3:$A$88,鐘點統計!$E$3:$E$88,0,0)</f>
        <v>0</v>
      </c>
      <c r="F52" s="500">
        <f>_xlfn.XLOOKUP($B52,鐘點統計!$A$3:$A$88,鐘點統計!$F$3:$F$88,0,0)</f>
        <v>0</v>
      </c>
      <c r="G52" s="500">
        <f>_xlfn.XLOOKUP($B52,鐘點統計!$A$3:$A$88,鐘點統計!$C$3:$C$88,0,0)</f>
        <v>1680</v>
      </c>
      <c r="H52" s="501">
        <f t="shared" si="1"/>
        <v>1680</v>
      </c>
    </row>
    <row r="53" spans="1:9">
      <c r="A53" s="479">
        <v>1073</v>
      </c>
      <c r="B53" s="492" t="s">
        <v>434</v>
      </c>
      <c r="C53" s="500">
        <f>_xlfn.XLOOKUP($B53,鐘點統計!$A$3:$A$88,鐘點統計!$B$3:$B$88,0,0)</f>
        <v>0</v>
      </c>
      <c r="D53" s="500">
        <f>_xlfn.XLOOKUP($B53,鐘點統計!$A$3:$A$88,鐘點統計!$D$3:$D$88,0,0)</f>
        <v>0</v>
      </c>
      <c r="E53" s="500">
        <f>_xlfn.XLOOKUP($B53,鐘點統計!$A$3:$A$88,鐘點統計!$E$3:$E$88,0,0)</f>
        <v>336</v>
      </c>
      <c r="F53" s="500">
        <f>_xlfn.XLOOKUP($B53,鐘點統計!$A$3:$A$88,鐘點統計!$F$3:$F$88,0,0)</f>
        <v>0</v>
      </c>
      <c r="G53" s="500">
        <f>_xlfn.XLOOKUP($B53,鐘點統計!$A$3:$A$88,鐘點統計!$C$3:$C$88,0,0)</f>
        <v>1680</v>
      </c>
      <c r="H53" s="501">
        <f t="shared" si="1"/>
        <v>2016</v>
      </c>
    </row>
    <row r="54" spans="1:9">
      <c r="A54" s="479">
        <v>1056</v>
      </c>
      <c r="B54" s="492" t="s">
        <v>435</v>
      </c>
      <c r="C54" s="500">
        <f>_xlfn.XLOOKUP($B54,鐘點統計!$A$3:$A$88,鐘點統計!$B$3:$B$88,0,0)</f>
        <v>0</v>
      </c>
      <c r="D54" s="500">
        <f>_xlfn.XLOOKUP($B54,鐘點統計!$A$3:$A$88,鐘點統計!$D$3:$D$88,0,0)</f>
        <v>0</v>
      </c>
      <c r="E54" s="500">
        <f>_xlfn.XLOOKUP($B54,鐘點統計!$A$3:$A$88,鐘點統計!$E$3:$E$88,0,0)</f>
        <v>0</v>
      </c>
      <c r="F54" s="500">
        <f>_xlfn.XLOOKUP($B54,鐘點統計!$A$3:$A$88,鐘點統計!$F$3:$F$88,0,0)</f>
        <v>0</v>
      </c>
      <c r="G54" s="500">
        <f>_xlfn.XLOOKUP($B54,鐘點統計!$A$3:$A$88,鐘點統計!$C$3:$C$88,0,0)</f>
        <v>1680</v>
      </c>
      <c r="H54" s="501">
        <f t="shared" si="1"/>
        <v>1680</v>
      </c>
    </row>
    <row r="55" spans="1:9">
      <c r="A55" s="479">
        <v>1111</v>
      </c>
      <c r="B55" s="492" t="s">
        <v>436</v>
      </c>
      <c r="C55" s="500">
        <f>_xlfn.XLOOKUP($B55,鐘點統計!$A$3:$A$88,鐘點統計!$B$3:$B$88,0,0)</f>
        <v>0</v>
      </c>
      <c r="D55" s="500">
        <f>_xlfn.XLOOKUP($B55,鐘點統計!$A$3:$A$88,鐘點統計!$D$3:$D$88,0,0)</f>
        <v>0</v>
      </c>
      <c r="E55" s="500">
        <f>_xlfn.XLOOKUP($B55,鐘點統計!$A$3:$A$88,鐘點統計!$E$3:$E$88,0,0)</f>
        <v>0</v>
      </c>
      <c r="F55" s="500">
        <f>_xlfn.XLOOKUP($B55,鐘點統計!$A$3:$A$88,鐘點統計!$F$3:$F$88,0,0)</f>
        <v>0</v>
      </c>
      <c r="G55" s="500">
        <f>_xlfn.XLOOKUP($B55,鐘點統計!$A$3:$A$88,鐘點統計!$C$3:$C$88,0,0)</f>
        <v>1680</v>
      </c>
      <c r="H55" s="501">
        <f t="shared" si="1"/>
        <v>1680</v>
      </c>
    </row>
    <row r="56" spans="1:9">
      <c r="A56" s="479">
        <v>1103</v>
      </c>
      <c r="B56" s="492" t="s">
        <v>437</v>
      </c>
      <c r="C56" s="500">
        <f>_xlfn.XLOOKUP($B56,鐘點統計!$A$3:$A$88,鐘點統計!$B$3:$B$88,0,0)</f>
        <v>0</v>
      </c>
      <c r="D56" s="500">
        <f>_xlfn.XLOOKUP($B56,鐘點統計!$A$3:$A$88,鐘點統計!$D$3:$D$88,0,0)</f>
        <v>0</v>
      </c>
      <c r="E56" s="500">
        <f>_xlfn.XLOOKUP($B56,鐘點統計!$A$3:$A$88,鐘點統計!$E$3:$E$88,0,0)</f>
        <v>0</v>
      </c>
      <c r="F56" s="500">
        <f>_xlfn.XLOOKUP($B56,鐘點統計!$A$3:$A$88,鐘點統計!$F$3:$F$88,0,0)</f>
        <v>0</v>
      </c>
      <c r="G56" s="500">
        <f>_xlfn.XLOOKUP($B56,鐘點統計!$A$3:$A$88,鐘點統計!$C$3:$C$88,0,0)</f>
        <v>1680</v>
      </c>
      <c r="H56" s="501">
        <f t="shared" si="1"/>
        <v>1680</v>
      </c>
    </row>
    <row r="57" spans="1:9">
      <c r="A57" s="479">
        <v>1100</v>
      </c>
      <c r="B57" s="492" t="s">
        <v>438</v>
      </c>
      <c r="C57" s="500">
        <f>_xlfn.XLOOKUP($B57,鐘點統計!$A$3:$A$88,鐘點統計!$B$3:$B$88,0,0)</f>
        <v>0</v>
      </c>
      <c r="D57" s="500">
        <f>_xlfn.XLOOKUP($B57,鐘點統計!$A$3:$A$88,鐘點統計!$D$3:$D$88,0,0)</f>
        <v>0</v>
      </c>
      <c r="E57" s="500">
        <f>_xlfn.XLOOKUP($B57,鐘點統計!$A$3:$A$88,鐘點統計!$E$3:$E$88,0,0)</f>
        <v>0</v>
      </c>
      <c r="F57" s="500">
        <f>_xlfn.XLOOKUP($B57,鐘點統計!$A$3:$A$88,鐘點統計!$F$3:$F$88,0,0)</f>
        <v>0</v>
      </c>
      <c r="G57" s="500">
        <f>_xlfn.XLOOKUP($B57,鐘點統計!$A$3:$A$88,鐘點統計!$C$3:$C$88,0,0)</f>
        <v>3360</v>
      </c>
      <c r="H57" s="501">
        <f t="shared" si="1"/>
        <v>3360</v>
      </c>
    </row>
    <row r="58" spans="1:9">
      <c r="A58" s="479">
        <v>1095</v>
      </c>
      <c r="B58" s="492" t="s">
        <v>439</v>
      </c>
      <c r="C58" s="500">
        <f>_xlfn.XLOOKUP($B58,鐘點統計!$A$3:$A$88,鐘點統計!$B$3:$B$88,0,0)</f>
        <v>0</v>
      </c>
      <c r="D58" s="500">
        <f>_xlfn.XLOOKUP($B58,鐘點統計!$A$3:$A$88,鐘點統計!$D$3:$D$88,0,0)</f>
        <v>0</v>
      </c>
      <c r="E58" s="500">
        <f>_xlfn.XLOOKUP($B58,鐘點統計!$A$3:$A$88,鐘點統計!$E$3:$E$88,0,0)</f>
        <v>0</v>
      </c>
      <c r="F58" s="500">
        <f>_xlfn.XLOOKUP($B58,鐘點統計!$A$3:$A$88,鐘點統計!$F$3:$F$88,0,0)</f>
        <v>0</v>
      </c>
      <c r="G58" s="500">
        <f>_xlfn.XLOOKUP($B58,鐘點統計!$A$3:$A$88,鐘點統計!$C$3:$C$88,0,0)</f>
        <v>3360</v>
      </c>
      <c r="H58" s="501">
        <f t="shared" si="1"/>
        <v>3360</v>
      </c>
    </row>
    <row r="59" spans="1:9">
      <c r="A59" s="479">
        <v>1171</v>
      </c>
      <c r="B59" s="492" t="s">
        <v>440</v>
      </c>
      <c r="C59" s="500">
        <f>_xlfn.XLOOKUP($B59,鐘點統計!$A$3:$A$88,鐘點統計!$B$3:$B$88,0,0)</f>
        <v>0</v>
      </c>
      <c r="D59" s="500">
        <f>_xlfn.XLOOKUP($B59,鐘點統計!$A$3:$A$88,鐘點統計!$D$3:$D$88,0,0)</f>
        <v>0</v>
      </c>
      <c r="E59" s="500">
        <f>_xlfn.XLOOKUP($B59,鐘點統計!$A$3:$A$88,鐘點統計!$E$3:$E$88,0,0)</f>
        <v>0</v>
      </c>
      <c r="F59" s="500">
        <f>_xlfn.XLOOKUP($B59,鐘點統計!$A$3:$A$88,鐘點統計!$F$3:$F$88,0,0)</f>
        <v>0</v>
      </c>
      <c r="G59" s="500">
        <f>_xlfn.XLOOKUP($B59,鐘點統計!$A$3:$A$88,鐘點統計!$C$3:$C$88,0,0)</f>
        <v>1680</v>
      </c>
      <c r="H59" s="501">
        <f t="shared" si="1"/>
        <v>1680</v>
      </c>
    </row>
    <row r="60" spans="1:9">
      <c r="A60" s="479">
        <v>1184</v>
      </c>
      <c r="B60" s="492" t="s">
        <v>441</v>
      </c>
      <c r="C60" s="500">
        <f>_xlfn.XLOOKUP($B60,鐘點統計!$A$3:$A$88,鐘點統計!$B$3:$B$88,0,0)</f>
        <v>0</v>
      </c>
      <c r="D60" s="500">
        <f>_xlfn.XLOOKUP($B60,鐘點統計!$A$3:$A$88,鐘點統計!$D$3:$D$88,0,0)</f>
        <v>0</v>
      </c>
      <c r="E60" s="500">
        <f>_xlfn.XLOOKUP($B60,鐘點統計!$A$3:$A$88,鐘點統計!$E$3:$E$88,0,0)</f>
        <v>0</v>
      </c>
      <c r="F60" s="500">
        <f>_xlfn.XLOOKUP($B60,鐘點統計!$A$3:$A$88,鐘點統計!$F$3:$F$88,0,0)</f>
        <v>0</v>
      </c>
      <c r="G60" s="500">
        <f>_xlfn.XLOOKUP($B60,鐘點統計!$A$3:$A$88,鐘點統計!$C$3:$C$88,0,0)</f>
        <v>1680</v>
      </c>
      <c r="H60" s="501">
        <f t="shared" si="1"/>
        <v>1680</v>
      </c>
    </row>
    <row r="61" spans="1:9">
      <c r="A61" s="479">
        <v>1068</v>
      </c>
      <c r="B61" s="492" t="s">
        <v>442</v>
      </c>
      <c r="C61" s="500">
        <f>_xlfn.XLOOKUP($B61,鐘點統計!$A$3:$A$88,鐘點統計!$B$3:$B$88,0,0)</f>
        <v>0</v>
      </c>
      <c r="D61" s="500">
        <f>_xlfn.XLOOKUP($B61,鐘點統計!$A$3:$A$88,鐘點統計!$D$3:$D$88,0,0)</f>
        <v>0</v>
      </c>
      <c r="E61" s="500">
        <f>_xlfn.XLOOKUP($B61,鐘點統計!$A$3:$A$88,鐘點統計!$E$3:$E$88,0,0)</f>
        <v>0</v>
      </c>
      <c r="F61" s="500">
        <f>_xlfn.XLOOKUP($B61,鐘點統計!$A$3:$A$88,鐘點統計!$F$3:$F$88,0,0)</f>
        <v>0</v>
      </c>
      <c r="G61" s="500">
        <f>_xlfn.XLOOKUP($B61,鐘點統計!$A$3:$A$88,鐘點統計!$C$3:$C$88,0,0)</f>
        <v>1680</v>
      </c>
      <c r="H61" s="501">
        <f t="shared" si="1"/>
        <v>1680</v>
      </c>
    </row>
    <row r="62" spans="1:9">
      <c r="A62" s="479">
        <v>1002</v>
      </c>
      <c r="B62" s="492" t="s">
        <v>443</v>
      </c>
      <c r="C62" s="500">
        <f>_xlfn.XLOOKUP($B62,鐘點統計!$A$3:$A$88,鐘點統計!$B$3:$B$88,0,0)</f>
        <v>0</v>
      </c>
      <c r="D62" s="500">
        <f>_xlfn.XLOOKUP($B62,鐘點統計!$A$3:$A$88,鐘點統計!$D$3:$D$88,0,0)</f>
        <v>0</v>
      </c>
      <c r="E62" s="500">
        <f>_xlfn.XLOOKUP($B62,鐘點統計!$A$3:$A$88,鐘點統計!$E$3:$E$88,0,0)</f>
        <v>0</v>
      </c>
      <c r="F62" s="500">
        <f>_xlfn.XLOOKUP($B62,鐘點統計!$A$3:$A$88,鐘點統計!$F$3:$F$88,0,0)</f>
        <v>0</v>
      </c>
      <c r="G62" s="500">
        <f>_xlfn.XLOOKUP($B62,鐘點統計!$A$3:$A$88,鐘點統計!$C$3:$C$88,0,0)</f>
        <v>1680</v>
      </c>
      <c r="H62" s="501">
        <f t="shared" si="1"/>
        <v>1680</v>
      </c>
    </row>
    <row r="63" spans="1:9">
      <c r="A63" s="479">
        <v>1021</v>
      </c>
      <c r="B63" s="492" t="s">
        <v>444</v>
      </c>
      <c r="C63" s="500">
        <f>_xlfn.XLOOKUP($B63,鐘點統計!$A$3:$A$88,鐘點統計!$B$3:$B$88,0,0)</f>
        <v>0</v>
      </c>
      <c r="D63" s="500">
        <f>_xlfn.XLOOKUP($B63,鐘點統計!$A$3:$A$88,鐘點統計!$D$3:$D$88,0,0)</f>
        <v>0</v>
      </c>
      <c r="E63" s="500">
        <f>_xlfn.XLOOKUP($B63,鐘點統計!$A$3:$A$88,鐘點統計!$E$3:$E$88,0,0)</f>
        <v>0</v>
      </c>
      <c r="F63" s="500">
        <f>_xlfn.XLOOKUP($B63,鐘點統計!$A$3:$A$88,鐘點統計!$F$3:$F$88,0,0)</f>
        <v>0</v>
      </c>
      <c r="G63" s="500">
        <f>_xlfn.XLOOKUP($B63,鐘點統計!$A$3:$A$88,鐘點統計!$C$3:$C$88,0,0)</f>
        <v>1680</v>
      </c>
      <c r="H63" s="501">
        <f t="shared" si="1"/>
        <v>1680</v>
      </c>
    </row>
    <row r="64" spans="1:9">
      <c r="A64" s="479">
        <v>1091</v>
      </c>
      <c r="B64" s="492" t="s">
        <v>445</v>
      </c>
      <c r="C64" s="500">
        <f>_xlfn.XLOOKUP($B64,鐘點統計!$A$3:$A$88,鐘點統計!$B$3:$B$88,0,0)</f>
        <v>0</v>
      </c>
      <c r="D64" s="500">
        <f>_xlfn.XLOOKUP($B64,鐘點統計!$A$3:$A$88,鐘點統計!$D$3:$D$88,0,0)</f>
        <v>0</v>
      </c>
      <c r="E64" s="500">
        <f>_xlfn.XLOOKUP($B64,鐘點統計!$A$3:$A$88,鐘點統計!$E$3:$E$88,0,0)</f>
        <v>0</v>
      </c>
      <c r="F64" s="500">
        <f>_xlfn.XLOOKUP($B64,鐘點統計!$A$3:$A$88,鐘點統計!$F$3:$F$88,0,0)</f>
        <v>0</v>
      </c>
      <c r="G64" s="500">
        <f>_xlfn.XLOOKUP($B64,鐘點統計!$A$3:$A$88,鐘點統計!$C$3:$C$88,0,0)</f>
        <v>1680</v>
      </c>
      <c r="H64" s="501">
        <f t="shared" si="1"/>
        <v>1680</v>
      </c>
    </row>
    <row r="65" spans="1:9">
      <c r="A65" s="479">
        <v>1107</v>
      </c>
      <c r="B65" s="492" t="s">
        <v>446</v>
      </c>
      <c r="C65" s="500">
        <f>_xlfn.XLOOKUP($B65,鐘點統計!$A$3:$A$88,鐘點統計!$B$3:$B$88,0,0)</f>
        <v>0</v>
      </c>
      <c r="D65" s="500">
        <f>_xlfn.XLOOKUP($B65,鐘點統計!$A$3:$A$88,鐘點統計!$D$3:$D$88,0,0)</f>
        <v>0</v>
      </c>
      <c r="E65" s="500">
        <f>_xlfn.XLOOKUP($B65,鐘點統計!$A$3:$A$88,鐘點統計!$E$3:$E$88,0,0)</f>
        <v>0</v>
      </c>
      <c r="F65" s="500">
        <f>_xlfn.XLOOKUP($B65,鐘點統計!$A$3:$A$88,鐘點統計!$F$3:$F$88,0,0)</f>
        <v>0</v>
      </c>
      <c r="G65" s="500">
        <f>_xlfn.XLOOKUP($B65,鐘點統計!$A$3:$A$88,鐘點統計!$C$3:$C$88,0,0)</f>
        <v>3360</v>
      </c>
      <c r="H65" s="501">
        <f t="shared" si="1"/>
        <v>3360</v>
      </c>
    </row>
    <row r="66" spans="1:9">
      <c r="A66" s="479">
        <v>1198</v>
      </c>
      <c r="B66" s="492" t="s">
        <v>448</v>
      </c>
      <c r="C66" s="500">
        <f>_xlfn.XLOOKUP($B66,鐘點統計!$A$3:$A$88,鐘點統計!$B$3:$B$88,0,0)</f>
        <v>0</v>
      </c>
      <c r="D66" s="500">
        <f>_xlfn.XLOOKUP($B66,鐘點統計!$A$3:$A$88,鐘點統計!$D$3:$D$88,0,0)</f>
        <v>0</v>
      </c>
      <c r="E66" s="500">
        <f>_xlfn.XLOOKUP($B66,鐘點統計!$A$3:$A$88,鐘點統計!$E$3:$E$88,0,0)</f>
        <v>0</v>
      </c>
      <c r="F66" s="500">
        <f>_xlfn.XLOOKUP($B66,鐘點統計!$A$3:$A$88,鐘點統計!$F$3:$F$88,0,0)</f>
        <v>0</v>
      </c>
      <c r="G66" s="500">
        <f>_xlfn.XLOOKUP($B66,鐘點統計!$A$3:$A$88,鐘點統計!$C$3:$C$88,0,0)</f>
        <v>3360</v>
      </c>
      <c r="H66" s="501">
        <f t="shared" si="1"/>
        <v>3360</v>
      </c>
    </row>
    <row r="67" spans="1:9">
      <c r="A67" s="479">
        <v>1158</v>
      </c>
      <c r="B67" s="492" t="s">
        <v>449</v>
      </c>
      <c r="C67" s="500">
        <f>_xlfn.XLOOKUP($B67,鐘點統計!$A$3:$A$88,鐘點統計!$B$3:$B$88,0,0)</f>
        <v>0</v>
      </c>
      <c r="D67" s="500">
        <f>_xlfn.XLOOKUP($B67,鐘點統計!$A$3:$A$88,鐘點統計!$D$3:$D$88,0,0)</f>
        <v>0</v>
      </c>
      <c r="E67" s="500">
        <f>_xlfn.XLOOKUP($B67,鐘點統計!$A$3:$A$88,鐘點統計!$E$3:$E$88,0,0)</f>
        <v>0</v>
      </c>
      <c r="F67" s="500">
        <f>_xlfn.XLOOKUP($B67,鐘點統計!$A$3:$A$88,鐘點統計!$F$3:$F$88,0,0)</f>
        <v>0</v>
      </c>
      <c r="G67" s="500">
        <f>_xlfn.XLOOKUP($B67,鐘點統計!$A$3:$A$88,鐘點統計!$C$3:$C$88,0,0)</f>
        <v>1008</v>
      </c>
      <c r="H67" s="501">
        <f t="shared" ref="H67:H98" si="2">SUM(C67:G67)</f>
        <v>1008</v>
      </c>
    </row>
    <row r="68" spans="1:9">
      <c r="B68" s="498" t="s">
        <v>367</v>
      </c>
      <c r="C68" s="500">
        <f>_xlfn.XLOOKUP($B68,鐘點統計!$A$3:$A$88,鐘點統計!$B$3:$B$88,0,0)</f>
        <v>0</v>
      </c>
      <c r="D68" s="500">
        <f>_xlfn.XLOOKUP($B68,鐘點統計!$A$3:$A$88,鐘點統計!$D$3:$D$88,0,0)</f>
        <v>0</v>
      </c>
      <c r="E68" s="500">
        <f>_xlfn.XLOOKUP($B68,鐘點統計!$A$3:$A$88,鐘點統計!$E$3:$E$88,0,0)</f>
        <v>0</v>
      </c>
      <c r="F68" s="500">
        <f>_xlfn.XLOOKUP($B68,鐘點統計!$A$3:$A$88,鐘點統計!$F$3:$F$88,0,0)</f>
        <v>0</v>
      </c>
      <c r="G68" s="500">
        <f>_xlfn.XLOOKUP($B68,鐘點統計!$A$3:$A$88,鐘點統計!$C$3:$C$88,0,0)</f>
        <v>0</v>
      </c>
      <c r="H68" s="501">
        <f t="shared" si="2"/>
        <v>0</v>
      </c>
      <c r="I68" s="480">
        <f>SUM(H52:H68)</f>
        <v>33264</v>
      </c>
    </row>
    <row r="69" spans="1:9">
      <c r="B69" s="488"/>
      <c r="C69" s="500">
        <f>_xlfn.XLOOKUP($B69,鐘點統計!$A$3:$A$88,鐘點統計!$B$3:$B$88,0,0)</f>
        <v>0</v>
      </c>
      <c r="D69" s="500">
        <f>_xlfn.XLOOKUP($B69,鐘點統計!$A$3:$A$88,鐘點統計!$D$3:$D$88,0,0)</f>
        <v>0</v>
      </c>
      <c r="E69" s="500">
        <f>_xlfn.XLOOKUP($B69,鐘點統計!$A$3:$A$88,鐘點統計!$E$3:$E$88,0,0)</f>
        <v>0</v>
      </c>
      <c r="F69" s="500">
        <f>_xlfn.XLOOKUP($B69,鐘點統計!$A$3:$A$88,鐘點統計!$F$3:$F$88,0,0)</f>
        <v>0</v>
      </c>
      <c r="G69" s="500">
        <f>_xlfn.XLOOKUP($B69,鐘點統計!$A$3:$A$88,鐘點統計!$C$3:$C$88,0,0)</f>
        <v>0</v>
      </c>
      <c r="H69" s="501">
        <f t="shared" si="2"/>
        <v>0</v>
      </c>
    </row>
    <row r="70" spans="1:9">
      <c r="B70" s="488"/>
      <c r="C70" s="500">
        <f>_xlfn.XLOOKUP($B70,鐘點統計!$A$3:$A$88,鐘點統計!$B$3:$B$88,0,0)</f>
        <v>0</v>
      </c>
      <c r="D70" s="500">
        <f>_xlfn.XLOOKUP($B70,鐘點統計!$A$3:$A$88,鐘點統計!$D$3:$D$88,0,0)</f>
        <v>0</v>
      </c>
      <c r="E70" s="500">
        <f>_xlfn.XLOOKUP($B70,鐘點統計!$A$3:$A$88,鐘點統計!$E$3:$E$88,0,0)</f>
        <v>0</v>
      </c>
      <c r="F70" s="500">
        <f>_xlfn.XLOOKUP($B70,鐘點統計!$A$3:$A$88,鐘點統計!$F$3:$F$88,0,0)</f>
        <v>0</v>
      </c>
      <c r="G70" s="500">
        <f>_xlfn.XLOOKUP($B70,鐘點統計!$A$3:$A$88,鐘點統計!$C$3:$C$88,0,0)</f>
        <v>0</v>
      </c>
      <c r="H70" s="501">
        <f t="shared" si="2"/>
        <v>0</v>
      </c>
    </row>
    <row r="71" spans="1:9">
      <c r="B71" s="488"/>
      <c r="C71" s="500">
        <f>_xlfn.XLOOKUP($B71,鐘點統計!$A$3:$A$88,鐘點統計!$B$3:$B$88,0,0)</f>
        <v>0</v>
      </c>
      <c r="D71" s="500">
        <f>_xlfn.XLOOKUP($B71,鐘點統計!$A$3:$A$88,鐘點統計!$D$3:$D$88,0,0)</f>
        <v>0</v>
      </c>
      <c r="E71" s="500">
        <f>_xlfn.XLOOKUP($B71,鐘點統計!$A$3:$A$88,鐘點統計!$E$3:$E$88,0,0)</f>
        <v>0</v>
      </c>
      <c r="F71" s="500">
        <f>_xlfn.XLOOKUP($B71,鐘點統計!$A$3:$A$88,鐘點統計!$F$3:$F$88,0,0)</f>
        <v>0</v>
      </c>
      <c r="G71" s="500">
        <f>_xlfn.XLOOKUP($B71,鐘點統計!$A$3:$A$88,鐘點統計!$C$3:$C$88,0,0)</f>
        <v>0</v>
      </c>
      <c r="H71" s="501">
        <f t="shared" si="2"/>
        <v>0</v>
      </c>
    </row>
    <row r="72" spans="1:9">
      <c r="B72" s="499" t="s">
        <v>460</v>
      </c>
      <c r="C72" s="500">
        <f>_xlfn.XLOOKUP($B72,鐘點統計!$A$3:$A$88,鐘點統計!$B$3:$B$88,0,0)</f>
        <v>0</v>
      </c>
      <c r="D72" s="500">
        <f>_xlfn.XLOOKUP($B72,鐘點統計!$A$3:$A$88,鐘點統計!$D$3:$D$88,0,0)</f>
        <v>0</v>
      </c>
      <c r="E72" s="500">
        <f>_xlfn.XLOOKUP($B72,鐘點統計!$A$3:$A$88,鐘點統計!$E$3:$E$88,0,0)</f>
        <v>336</v>
      </c>
      <c r="F72" s="500">
        <f>_xlfn.XLOOKUP($B72,鐘點統計!$A$3:$A$88,鐘點統計!$F$3:$F$88,0,0)</f>
        <v>0</v>
      </c>
      <c r="G72" s="500">
        <f>_xlfn.XLOOKUP($B72,鐘點統計!$A$3:$A$88,鐘點統計!$C$3:$C$88,0,0)</f>
        <v>0</v>
      </c>
      <c r="H72" s="501">
        <f t="shared" si="2"/>
        <v>336</v>
      </c>
    </row>
    <row r="73" spans="1:9">
      <c r="B73" s="482" t="s">
        <v>456</v>
      </c>
      <c r="C73" s="500">
        <f>_xlfn.XLOOKUP($B73,鐘點統計!$A$3:$A$88,鐘點統計!$B$3:$B$88,0,0)</f>
        <v>0</v>
      </c>
      <c r="D73" s="500">
        <f>_xlfn.XLOOKUP($B73,鐘點統計!$A$3:$A$88,鐘點統計!$D$3:$D$88,0,0)</f>
        <v>0</v>
      </c>
      <c r="E73" s="500">
        <f>_xlfn.XLOOKUP($B73,鐘點統計!$A$3:$A$88,鐘點統計!$E$3:$E$88,0,0)</f>
        <v>1344</v>
      </c>
      <c r="F73" s="500">
        <f>_xlfn.XLOOKUP($B73,鐘點統計!$A$3:$A$88,鐘點統計!$F$3:$F$88,0,0)</f>
        <v>0</v>
      </c>
      <c r="G73" s="500">
        <f>_xlfn.XLOOKUP($B73,鐘點統計!$A$3:$A$88,鐘點統計!$C$3:$C$88,0,0)</f>
        <v>0</v>
      </c>
      <c r="H73" s="501">
        <f t="shared" si="2"/>
        <v>1344</v>
      </c>
    </row>
    <row r="74" spans="1:9">
      <c r="A74" s="479">
        <v>1045</v>
      </c>
      <c r="B74" s="488" t="s">
        <v>368</v>
      </c>
      <c r="C74" s="500">
        <f>_xlfn.XLOOKUP($B74,鐘點統計!$A$3:$A$88,鐘點統計!$B$3:$B$88,0,0)</f>
        <v>0</v>
      </c>
      <c r="D74" s="500">
        <f>_xlfn.XLOOKUP($B74,鐘點統計!$A$3:$A$88,鐘點統計!$D$3:$D$88,0,0)</f>
        <v>0</v>
      </c>
      <c r="E74" s="500">
        <f>_xlfn.XLOOKUP($B74,鐘點統計!$A$3:$A$88,鐘點統計!$E$3:$E$88,0,0)</f>
        <v>0</v>
      </c>
      <c r="F74" s="500">
        <f>_xlfn.XLOOKUP($B74,鐘點統計!$A$3:$A$88,鐘點統計!$F$3:$F$88,0,0)</f>
        <v>0</v>
      </c>
      <c r="G74" s="500">
        <f>_xlfn.XLOOKUP($B74,鐘點統計!$A$3:$A$88,鐘點統計!$C$3:$C$88,0,0)</f>
        <v>0</v>
      </c>
      <c r="H74" s="501">
        <f t="shared" si="2"/>
        <v>0</v>
      </c>
    </row>
    <row r="75" spans="1:9">
      <c r="A75" s="479">
        <v>1046</v>
      </c>
      <c r="B75" s="488" t="s">
        <v>369</v>
      </c>
      <c r="C75" s="500">
        <f>_xlfn.XLOOKUP($B75,鐘點統計!$A$3:$A$88,鐘點統計!$B$3:$B$88,0,0)</f>
        <v>0</v>
      </c>
      <c r="D75" s="500">
        <f>_xlfn.XLOOKUP($B75,鐘點統計!$A$3:$A$88,鐘點統計!$D$3:$D$88,0,0)</f>
        <v>0</v>
      </c>
      <c r="E75" s="500">
        <f>_xlfn.XLOOKUP($B75,鐘點統計!$A$3:$A$88,鐘點統計!$E$3:$E$88,0,0)</f>
        <v>0</v>
      </c>
      <c r="F75" s="500">
        <f>_xlfn.XLOOKUP($B75,鐘點統計!$A$3:$A$88,鐘點統計!$F$3:$F$88,0,0)</f>
        <v>0</v>
      </c>
      <c r="G75" s="500">
        <f>_xlfn.XLOOKUP($B75,鐘點統計!$A$3:$A$88,鐘點統計!$C$3:$C$88,0,0)</f>
        <v>0</v>
      </c>
      <c r="H75" s="501">
        <f t="shared" si="2"/>
        <v>0</v>
      </c>
    </row>
    <row r="76" spans="1:9">
      <c r="A76" s="479">
        <v>1048</v>
      </c>
      <c r="B76" s="488" t="s">
        <v>370</v>
      </c>
      <c r="C76" s="500">
        <f>_xlfn.XLOOKUP($B76,鐘點統計!$A$3:$A$88,鐘點統計!$B$3:$B$88,0,0)</f>
        <v>0</v>
      </c>
      <c r="D76" s="500">
        <f>_xlfn.XLOOKUP($B76,鐘點統計!$A$3:$A$88,鐘點統計!$D$3:$D$88,0,0)</f>
        <v>0</v>
      </c>
      <c r="E76" s="500">
        <f>_xlfn.XLOOKUP($B76,鐘點統計!$A$3:$A$88,鐘點統計!$E$3:$E$88,0,0)</f>
        <v>0</v>
      </c>
      <c r="F76" s="500">
        <f>_xlfn.XLOOKUP($B76,鐘點統計!$A$3:$A$88,鐘點統計!$F$3:$F$88,0,0)</f>
        <v>0</v>
      </c>
      <c r="G76" s="500">
        <f>_xlfn.XLOOKUP($B76,鐘點統計!$A$3:$A$88,鐘點統計!$C$3:$C$88,0,0)</f>
        <v>0</v>
      </c>
      <c r="H76" s="501">
        <f t="shared" si="2"/>
        <v>0</v>
      </c>
    </row>
    <row r="77" spans="1:9">
      <c r="A77" s="479">
        <v>1053</v>
      </c>
      <c r="B77" s="488" t="s">
        <v>371</v>
      </c>
      <c r="C77" s="500">
        <f>_xlfn.XLOOKUP($B77,鐘點統計!$A$3:$A$88,鐘點統計!$B$3:$B$88,0,0)</f>
        <v>0</v>
      </c>
      <c r="D77" s="500">
        <f>_xlfn.XLOOKUP($B77,鐘點統計!$A$3:$A$88,鐘點統計!$D$3:$D$88,0,0)</f>
        <v>0</v>
      </c>
      <c r="E77" s="500">
        <f>_xlfn.XLOOKUP($B77,鐘點統計!$A$3:$A$88,鐘點統計!$E$3:$E$88,0,0)</f>
        <v>0</v>
      </c>
      <c r="F77" s="500">
        <f>_xlfn.XLOOKUP($B77,鐘點統計!$A$3:$A$88,鐘點統計!$F$3:$F$88,0,0)</f>
        <v>0</v>
      </c>
      <c r="G77" s="500">
        <f>_xlfn.XLOOKUP($B77,鐘點統計!$A$3:$A$88,鐘點統計!$C$3:$C$88,0,0)</f>
        <v>0</v>
      </c>
      <c r="H77" s="501">
        <f t="shared" si="2"/>
        <v>0</v>
      </c>
    </row>
    <row r="78" spans="1:9">
      <c r="A78" s="479">
        <v>1054</v>
      </c>
      <c r="B78" s="488" t="s">
        <v>372</v>
      </c>
      <c r="C78" s="500">
        <f>_xlfn.XLOOKUP($B78,鐘點統計!$A$3:$A$88,鐘點統計!$B$3:$B$88,0,0)</f>
        <v>0</v>
      </c>
      <c r="D78" s="500">
        <f>_xlfn.XLOOKUP($B78,鐘點統計!$A$3:$A$88,鐘點統計!$D$3:$D$88,0,0)</f>
        <v>0</v>
      </c>
      <c r="E78" s="500">
        <f>_xlfn.XLOOKUP($B78,鐘點統計!$A$3:$A$88,鐘點統計!$E$3:$E$88,0,0)</f>
        <v>0</v>
      </c>
      <c r="F78" s="500">
        <f>_xlfn.XLOOKUP($B78,鐘點統計!$A$3:$A$88,鐘點統計!$F$3:$F$88,0,0)</f>
        <v>0</v>
      </c>
      <c r="G78" s="500">
        <f>_xlfn.XLOOKUP($B78,鐘點統計!$A$3:$A$88,鐘點統計!$C$3:$C$88,0,0)</f>
        <v>0</v>
      </c>
      <c r="H78" s="501">
        <f t="shared" si="2"/>
        <v>0</v>
      </c>
    </row>
    <row r="79" spans="1:9">
      <c r="A79" s="479">
        <v>1056</v>
      </c>
      <c r="B79" s="488" t="s">
        <v>373</v>
      </c>
      <c r="C79" s="500">
        <f>_xlfn.XLOOKUP($B79,鐘點統計!$A$3:$A$88,鐘點統計!$B$3:$B$88,0,0)</f>
        <v>0</v>
      </c>
      <c r="D79" s="500">
        <f>_xlfn.XLOOKUP($B79,鐘點統計!$A$3:$A$88,鐘點統計!$D$3:$D$88,0,0)</f>
        <v>0</v>
      </c>
      <c r="E79" s="500">
        <f>_xlfn.XLOOKUP($B79,鐘點統計!$A$3:$A$88,鐘點統計!$E$3:$E$88,0,0)</f>
        <v>0</v>
      </c>
      <c r="F79" s="500">
        <f>_xlfn.XLOOKUP($B79,鐘點統計!$A$3:$A$88,鐘點統計!$F$3:$F$88,0,0)</f>
        <v>0</v>
      </c>
      <c r="G79" s="500">
        <f>_xlfn.XLOOKUP($B79,鐘點統計!$A$3:$A$88,鐘點統計!$C$3:$C$88,0,0)</f>
        <v>0</v>
      </c>
      <c r="H79" s="501">
        <f t="shared" si="2"/>
        <v>0</v>
      </c>
    </row>
    <row r="80" spans="1:9">
      <c r="A80" s="479">
        <v>1059</v>
      </c>
      <c r="B80" s="488" t="s">
        <v>374</v>
      </c>
      <c r="C80" s="500">
        <f>_xlfn.XLOOKUP($B80,鐘點統計!$A$3:$A$88,鐘點統計!$B$3:$B$88,0,0)</f>
        <v>0</v>
      </c>
      <c r="D80" s="500">
        <f>_xlfn.XLOOKUP($B80,鐘點統計!$A$3:$A$88,鐘點統計!$D$3:$D$88,0,0)</f>
        <v>0</v>
      </c>
      <c r="E80" s="500">
        <f>_xlfn.XLOOKUP($B80,鐘點統計!$A$3:$A$88,鐘點統計!$E$3:$E$88,0,0)</f>
        <v>0</v>
      </c>
      <c r="F80" s="500">
        <f>_xlfn.XLOOKUP($B80,鐘點統計!$A$3:$A$88,鐘點統計!$F$3:$F$88,0,0)</f>
        <v>0</v>
      </c>
      <c r="G80" s="500">
        <f>_xlfn.XLOOKUP($B80,鐘點統計!$A$3:$A$88,鐘點統計!$C$3:$C$88,0,0)</f>
        <v>0</v>
      </c>
      <c r="H80" s="501">
        <f t="shared" si="2"/>
        <v>0</v>
      </c>
    </row>
    <row r="81" spans="1:8">
      <c r="A81" s="479">
        <v>1060</v>
      </c>
      <c r="B81" s="488" t="s">
        <v>375</v>
      </c>
      <c r="C81" s="500">
        <f>_xlfn.XLOOKUP($B81,鐘點統計!$A$3:$A$88,鐘點統計!$B$3:$B$88,0,0)</f>
        <v>0</v>
      </c>
      <c r="D81" s="500">
        <f>_xlfn.XLOOKUP($B81,鐘點統計!$A$3:$A$88,鐘點統計!$D$3:$D$88,0,0)</f>
        <v>0</v>
      </c>
      <c r="E81" s="500">
        <f>_xlfn.XLOOKUP($B81,鐘點統計!$A$3:$A$88,鐘點統計!$E$3:$E$88,0,0)</f>
        <v>0</v>
      </c>
      <c r="F81" s="500">
        <f>_xlfn.XLOOKUP($B81,鐘點統計!$A$3:$A$88,鐘點統計!$F$3:$F$88,0,0)</f>
        <v>0</v>
      </c>
      <c r="G81" s="500">
        <f>_xlfn.XLOOKUP($B81,鐘點統計!$A$3:$A$88,鐘點統計!$C$3:$C$88,0,0)</f>
        <v>0</v>
      </c>
      <c r="H81" s="501">
        <f t="shared" si="2"/>
        <v>0</v>
      </c>
    </row>
    <row r="82" spans="1:8">
      <c r="A82" s="479">
        <v>1065</v>
      </c>
      <c r="B82" s="488" t="s">
        <v>376</v>
      </c>
      <c r="C82" s="500">
        <f>_xlfn.XLOOKUP($B82,鐘點統計!$A$3:$A$88,鐘點統計!$B$3:$B$88,0,0)</f>
        <v>0</v>
      </c>
      <c r="D82" s="500">
        <f>_xlfn.XLOOKUP($B82,鐘點統計!$A$3:$A$88,鐘點統計!$D$3:$D$88,0,0)</f>
        <v>0</v>
      </c>
      <c r="E82" s="500">
        <f>_xlfn.XLOOKUP($B82,鐘點統計!$A$3:$A$88,鐘點統計!$E$3:$E$88,0,0)</f>
        <v>0</v>
      </c>
      <c r="F82" s="500">
        <f>_xlfn.XLOOKUP($B82,鐘點統計!$A$3:$A$88,鐘點統計!$F$3:$F$88,0,0)</f>
        <v>0</v>
      </c>
      <c r="G82" s="500">
        <f>_xlfn.XLOOKUP($B82,鐘點統計!$A$3:$A$88,鐘點統計!$C$3:$C$88,0,0)</f>
        <v>0</v>
      </c>
      <c r="H82" s="501">
        <f t="shared" si="2"/>
        <v>0</v>
      </c>
    </row>
    <row r="83" spans="1:8">
      <c r="A83" s="479">
        <v>1066</v>
      </c>
      <c r="B83" s="488" t="s">
        <v>377</v>
      </c>
      <c r="C83" s="500">
        <f>_xlfn.XLOOKUP($B83,鐘點統計!$A$3:$A$88,鐘點統計!$B$3:$B$88,0,0)</f>
        <v>0</v>
      </c>
      <c r="D83" s="500">
        <f>_xlfn.XLOOKUP($B83,鐘點統計!$A$3:$A$88,鐘點統計!$D$3:$D$88,0,0)</f>
        <v>0</v>
      </c>
      <c r="E83" s="500">
        <f>_xlfn.XLOOKUP($B83,鐘點統計!$A$3:$A$88,鐘點統計!$E$3:$E$88,0,0)</f>
        <v>0</v>
      </c>
      <c r="F83" s="500">
        <f>_xlfn.XLOOKUP($B83,鐘點統計!$A$3:$A$88,鐘點統計!$F$3:$F$88,0,0)</f>
        <v>0</v>
      </c>
      <c r="G83" s="500">
        <f>_xlfn.XLOOKUP($B83,鐘點統計!$A$3:$A$88,鐘點統計!$C$3:$C$88,0,0)</f>
        <v>0</v>
      </c>
      <c r="H83" s="501">
        <f t="shared" si="2"/>
        <v>0</v>
      </c>
    </row>
    <row r="84" spans="1:8">
      <c r="A84" s="479">
        <v>1067</v>
      </c>
      <c r="B84" s="488" t="s">
        <v>378</v>
      </c>
      <c r="C84" s="500">
        <f>_xlfn.XLOOKUP($B84,鐘點統計!$A$3:$A$88,鐘點統計!$B$3:$B$88,0,0)</f>
        <v>0</v>
      </c>
      <c r="D84" s="500">
        <f>_xlfn.XLOOKUP($B84,鐘點統計!$A$3:$A$88,鐘點統計!$D$3:$D$88,0,0)</f>
        <v>0</v>
      </c>
      <c r="E84" s="500">
        <f>_xlfn.XLOOKUP($B84,鐘點統計!$A$3:$A$88,鐘點統計!$E$3:$E$88,0,0)</f>
        <v>0</v>
      </c>
      <c r="F84" s="500">
        <f>_xlfn.XLOOKUP($B84,鐘點統計!$A$3:$A$88,鐘點統計!$F$3:$F$88,0,0)</f>
        <v>0</v>
      </c>
      <c r="G84" s="500">
        <f>_xlfn.XLOOKUP($B84,鐘點統計!$A$3:$A$88,鐘點統計!$C$3:$C$88,0,0)</f>
        <v>0</v>
      </c>
      <c r="H84" s="501">
        <f t="shared" si="2"/>
        <v>0</v>
      </c>
    </row>
    <row r="85" spans="1:8">
      <c r="A85" s="479">
        <v>1069</v>
      </c>
      <c r="B85" s="488" t="s">
        <v>379</v>
      </c>
      <c r="C85" s="500">
        <f>_xlfn.XLOOKUP($B85,鐘點統計!$A$3:$A$88,鐘點統計!$B$3:$B$88,0,0)</f>
        <v>0</v>
      </c>
      <c r="D85" s="500">
        <f>_xlfn.XLOOKUP($B85,鐘點統計!$A$3:$A$88,鐘點統計!$D$3:$D$88,0,0)</f>
        <v>0</v>
      </c>
      <c r="E85" s="500">
        <f>_xlfn.XLOOKUP($B85,鐘點統計!$A$3:$A$88,鐘點統計!$E$3:$E$88,0,0)</f>
        <v>0</v>
      </c>
      <c r="F85" s="500">
        <f>_xlfn.XLOOKUP($B85,鐘點統計!$A$3:$A$88,鐘點統計!$F$3:$F$88,0,0)</f>
        <v>0</v>
      </c>
      <c r="G85" s="500">
        <f>_xlfn.XLOOKUP($B85,鐘點統計!$A$3:$A$88,鐘點統計!$C$3:$C$88,0,0)</f>
        <v>0</v>
      </c>
      <c r="H85" s="501">
        <f t="shared" si="2"/>
        <v>0</v>
      </c>
    </row>
    <row r="86" spans="1:8">
      <c r="A86" s="479">
        <v>1070</v>
      </c>
      <c r="B86" s="488" t="s">
        <v>380</v>
      </c>
      <c r="C86" s="500">
        <f>_xlfn.XLOOKUP($B86,鐘點統計!$A$3:$A$88,鐘點統計!$B$3:$B$88,0,0)</f>
        <v>0</v>
      </c>
      <c r="D86" s="500">
        <f>_xlfn.XLOOKUP($B86,鐘點統計!$A$3:$A$88,鐘點統計!$D$3:$D$88,0,0)</f>
        <v>0</v>
      </c>
      <c r="E86" s="500">
        <f>_xlfn.XLOOKUP($B86,鐘點統計!$A$3:$A$88,鐘點統計!$E$3:$E$88,0,0)</f>
        <v>0</v>
      </c>
      <c r="F86" s="500">
        <f>_xlfn.XLOOKUP($B86,鐘點統計!$A$3:$A$88,鐘點統計!$F$3:$F$88,0,0)</f>
        <v>0</v>
      </c>
      <c r="G86" s="500">
        <f>_xlfn.XLOOKUP($B86,鐘點統計!$A$3:$A$88,鐘點統計!$C$3:$C$88,0,0)</f>
        <v>0</v>
      </c>
      <c r="H86" s="501">
        <f t="shared" si="2"/>
        <v>0</v>
      </c>
    </row>
    <row r="87" spans="1:8">
      <c r="A87" s="479">
        <v>1075</v>
      </c>
      <c r="B87" s="488" t="s">
        <v>381</v>
      </c>
      <c r="C87" s="500">
        <f>_xlfn.XLOOKUP($B87,鐘點統計!$A$3:$A$88,鐘點統計!$B$3:$B$88,0,0)</f>
        <v>0</v>
      </c>
      <c r="D87" s="500">
        <f>_xlfn.XLOOKUP($B87,鐘點統計!$A$3:$A$88,鐘點統計!$D$3:$D$88,0,0)</f>
        <v>0</v>
      </c>
      <c r="E87" s="500">
        <f>_xlfn.XLOOKUP($B87,鐘點統計!$A$3:$A$88,鐘點統計!$E$3:$E$88,0,0)</f>
        <v>0</v>
      </c>
      <c r="F87" s="500">
        <f>_xlfn.XLOOKUP($B87,鐘點統計!$A$3:$A$88,鐘點統計!$F$3:$F$88,0,0)</f>
        <v>0</v>
      </c>
      <c r="G87" s="500">
        <f>_xlfn.XLOOKUP($B87,鐘點統計!$A$3:$A$88,鐘點統計!$C$3:$C$88,0,0)</f>
        <v>0</v>
      </c>
      <c r="H87" s="501">
        <f t="shared" si="2"/>
        <v>0</v>
      </c>
    </row>
    <row r="88" spans="1:8">
      <c r="A88" s="479">
        <v>1077</v>
      </c>
      <c r="B88" s="488" t="s">
        <v>382</v>
      </c>
      <c r="C88" s="500">
        <f>_xlfn.XLOOKUP($B88,鐘點統計!$A$3:$A$88,鐘點統計!$B$3:$B$88,0,0)</f>
        <v>0</v>
      </c>
      <c r="D88" s="500">
        <f>_xlfn.XLOOKUP($B88,鐘點統計!$A$3:$A$88,鐘點統計!$D$3:$D$88,0,0)</f>
        <v>0</v>
      </c>
      <c r="E88" s="500">
        <f>_xlfn.XLOOKUP($B88,鐘點統計!$A$3:$A$88,鐘點統計!$E$3:$E$88,0,0)</f>
        <v>0</v>
      </c>
      <c r="F88" s="500">
        <f>_xlfn.XLOOKUP($B88,鐘點統計!$A$3:$A$88,鐘點統計!$F$3:$F$88,0,0)</f>
        <v>0</v>
      </c>
      <c r="G88" s="500">
        <f>_xlfn.XLOOKUP($B88,鐘點統計!$A$3:$A$88,鐘點統計!$C$3:$C$88,0,0)</f>
        <v>0</v>
      </c>
      <c r="H88" s="501">
        <f t="shared" si="2"/>
        <v>0</v>
      </c>
    </row>
    <row r="89" spans="1:8">
      <c r="A89" s="479">
        <v>1079</v>
      </c>
      <c r="B89" s="488" t="s">
        <v>383</v>
      </c>
      <c r="C89" s="500">
        <f>_xlfn.XLOOKUP($B89,鐘點統計!$A$3:$A$88,鐘點統計!$B$3:$B$88,0,0)</f>
        <v>0</v>
      </c>
      <c r="D89" s="500">
        <f>_xlfn.XLOOKUP($B89,鐘點統計!$A$3:$A$88,鐘點統計!$D$3:$D$88,0,0)</f>
        <v>0</v>
      </c>
      <c r="E89" s="500">
        <f>_xlfn.XLOOKUP($B89,鐘點統計!$A$3:$A$88,鐘點統計!$E$3:$E$88,0,0)</f>
        <v>0</v>
      </c>
      <c r="F89" s="500">
        <f>_xlfn.XLOOKUP($B89,鐘點統計!$A$3:$A$88,鐘點統計!$F$3:$F$88,0,0)</f>
        <v>0</v>
      </c>
      <c r="G89" s="500">
        <f>_xlfn.XLOOKUP($B89,鐘點統計!$A$3:$A$88,鐘點統計!$C$3:$C$88,0,0)</f>
        <v>0</v>
      </c>
      <c r="H89" s="501">
        <f t="shared" si="2"/>
        <v>0</v>
      </c>
    </row>
    <row r="90" spans="1:8">
      <c r="A90" s="479">
        <v>1080</v>
      </c>
      <c r="B90" s="488" t="s">
        <v>384</v>
      </c>
      <c r="C90" s="500">
        <f>_xlfn.XLOOKUP($B90,鐘點統計!$A$3:$A$88,鐘點統計!$B$3:$B$88,0,0)</f>
        <v>0</v>
      </c>
      <c r="D90" s="500">
        <f>_xlfn.XLOOKUP($B90,鐘點統計!$A$3:$A$88,鐘點統計!$D$3:$D$88,0,0)</f>
        <v>0</v>
      </c>
      <c r="E90" s="500">
        <f>_xlfn.XLOOKUP($B90,鐘點統計!$A$3:$A$88,鐘點統計!$E$3:$E$88,0,0)</f>
        <v>0</v>
      </c>
      <c r="F90" s="500">
        <f>_xlfn.XLOOKUP($B90,鐘點統計!$A$3:$A$88,鐘點統計!$F$3:$F$88,0,0)</f>
        <v>0</v>
      </c>
      <c r="G90" s="500">
        <f>_xlfn.XLOOKUP($B90,鐘點統計!$A$3:$A$88,鐘點統計!$C$3:$C$88,0,0)</f>
        <v>0</v>
      </c>
      <c r="H90" s="501">
        <f t="shared" si="2"/>
        <v>0</v>
      </c>
    </row>
    <row r="91" spans="1:8">
      <c r="A91" s="479">
        <v>1082</v>
      </c>
      <c r="B91" s="488" t="s">
        <v>385</v>
      </c>
      <c r="C91" s="500">
        <f>_xlfn.XLOOKUP($B91,鐘點統計!$A$3:$A$88,鐘點統計!$B$3:$B$88,0,0)</f>
        <v>0</v>
      </c>
      <c r="D91" s="500">
        <f>_xlfn.XLOOKUP($B91,鐘點統計!$A$3:$A$88,鐘點統計!$D$3:$D$88,0,0)</f>
        <v>0</v>
      </c>
      <c r="E91" s="500">
        <f>_xlfn.XLOOKUP($B91,鐘點統計!$A$3:$A$88,鐘點統計!$E$3:$E$88,0,0)</f>
        <v>0</v>
      </c>
      <c r="F91" s="500">
        <f>_xlfn.XLOOKUP($B91,鐘點統計!$A$3:$A$88,鐘點統計!$F$3:$F$88,0,0)</f>
        <v>0</v>
      </c>
      <c r="G91" s="500">
        <f>_xlfn.XLOOKUP($B91,鐘點統計!$A$3:$A$88,鐘點統計!$C$3:$C$88,0,0)</f>
        <v>0</v>
      </c>
      <c r="H91" s="501">
        <f t="shared" si="2"/>
        <v>0</v>
      </c>
    </row>
    <row r="92" spans="1:8">
      <c r="A92" s="479">
        <v>1083</v>
      </c>
      <c r="B92" s="488" t="s">
        <v>386</v>
      </c>
      <c r="C92" s="500">
        <f>_xlfn.XLOOKUP($B92,鐘點統計!$A$3:$A$88,鐘點統計!$B$3:$B$88,0,0)</f>
        <v>0</v>
      </c>
      <c r="D92" s="500">
        <f>_xlfn.XLOOKUP($B92,鐘點統計!$A$3:$A$88,鐘點統計!$D$3:$D$88,0,0)</f>
        <v>0</v>
      </c>
      <c r="E92" s="500">
        <f>_xlfn.XLOOKUP($B92,鐘點統計!$A$3:$A$88,鐘點統計!$E$3:$E$88,0,0)</f>
        <v>0</v>
      </c>
      <c r="F92" s="500">
        <f>_xlfn.XLOOKUP($B92,鐘點統計!$A$3:$A$88,鐘點統計!$F$3:$F$88,0,0)</f>
        <v>0</v>
      </c>
      <c r="G92" s="500">
        <f>_xlfn.XLOOKUP($B92,鐘點統計!$A$3:$A$88,鐘點統計!$C$3:$C$88,0,0)</f>
        <v>0</v>
      </c>
      <c r="H92" s="501">
        <f t="shared" si="2"/>
        <v>0</v>
      </c>
    </row>
    <row r="93" spans="1:8">
      <c r="A93" s="479">
        <v>1089</v>
      </c>
      <c r="B93" s="488" t="s">
        <v>387</v>
      </c>
      <c r="C93" s="500">
        <f>_xlfn.XLOOKUP($B93,鐘點統計!$A$3:$A$88,鐘點統計!$B$3:$B$88,0,0)</f>
        <v>0</v>
      </c>
      <c r="D93" s="500">
        <f>_xlfn.XLOOKUP($B93,鐘點統計!$A$3:$A$88,鐘點統計!$D$3:$D$88,0,0)</f>
        <v>0</v>
      </c>
      <c r="E93" s="500">
        <f>_xlfn.XLOOKUP($B93,鐘點統計!$A$3:$A$88,鐘點統計!$E$3:$E$88,0,0)</f>
        <v>0</v>
      </c>
      <c r="F93" s="500">
        <f>_xlfn.XLOOKUP($B93,鐘點統計!$A$3:$A$88,鐘點統計!$F$3:$F$88,0,0)</f>
        <v>0</v>
      </c>
      <c r="G93" s="500">
        <f>_xlfn.XLOOKUP($B93,鐘點統計!$A$3:$A$88,鐘點統計!$C$3:$C$88,0,0)</f>
        <v>0</v>
      </c>
      <c r="H93" s="501">
        <f t="shared" si="2"/>
        <v>0</v>
      </c>
    </row>
    <row r="94" spans="1:8">
      <c r="A94" s="479">
        <v>1090</v>
      </c>
      <c r="B94" s="488" t="s">
        <v>388</v>
      </c>
      <c r="C94" s="500">
        <f>_xlfn.XLOOKUP($B94,鐘點統計!$A$3:$A$88,鐘點統計!$B$3:$B$88,0,0)</f>
        <v>0</v>
      </c>
      <c r="D94" s="500">
        <f>_xlfn.XLOOKUP($B94,鐘點統計!$A$3:$A$88,鐘點統計!$D$3:$D$88,0,0)</f>
        <v>0</v>
      </c>
      <c r="E94" s="500">
        <f>_xlfn.XLOOKUP($B94,鐘點統計!$A$3:$A$88,鐘點統計!$E$3:$E$88,0,0)</f>
        <v>0</v>
      </c>
      <c r="F94" s="500">
        <f>_xlfn.XLOOKUP($B94,鐘點統計!$A$3:$A$88,鐘點統計!$F$3:$F$88,0,0)</f>
        <v>0</v>
      </c>
      <c r="G94" s="500">
        <f>_xlfn.XLOOKUP($B94,鐘點統計!$A$3:$A$88,鐘點統計!$C$3:$C$88,0,0)</f>
        <v>0</v>
      </c>
      <c r="H94" s="501">
        <f t="shared" si="2"/>
        <v>0</v>
      </c>
    </row>
    <row r="95" spans="1:8">
      <c r="A95" s="479">
        <v>1093</v>
      </c>
      <c r="B95" s="488" t="s">
        <v>467</v>
      </c>
      <c r="C95" s="500">
        <f>_xlfn.XLOOKUP($B95,鐘點統計!$A$3:$A$88,鐘點統計!$B$3:$B$88,0,0)</f>
        <v>0</v>
      </c>
      <c r="D95" s="500">
        <f>_xlfn.XLOOKUP($B95,鐘點統計!$A$3:$A$88,鐘點統計!$D$3:$D$88,0,0)</f>
        <v>0</v>
      </c>
      <c r="E95" s="500">
        <f>_xlfn.XLOOKUP($B95,鐘點統計!$A$3:$A$88,鐘點統計!$E$3:$E$88,0,0)</f>
        <v>336</v>
      </c>
      <c r="F95" s="500">
        <f>_xlfn.XLOOKUP($B95,鐘點統計!$A$3:$A$88,鐘點統計!$F$3:$F$88,0,0)</f>
        <v>0</v>
      </c>
      <c r="G95" s="500">
        <f>_xlfn.XLOOKUP($B95,鐘點統計!$A$3:$A$88,鐘點統計!$C$3:$C$88,0,0)</f>
        <v>0</v>
      </c>
      <c r="H95" s="501">
        <f t="shared" si="2"/>
        <v>336</v>
      </c>
    </row>
    <row r="96" spans="1:8">
      <c r="A96" s="479">
        <v>1096</v>
      </c>
      <c r="B96" s="488" t="s">
        <v>389</v>
      </c>
      <c r="C96" s="500">
        <f>_xlfn.XLOOKUP($B96,鐘點統計!$A$3:$A$88,鐘點統計!$B$3:$B$88,0,0)</f>
        <v>0</v>
      </c>
      <c r="D96" s="500">
        <f>_xlfn.XLOOKUP($B96,鐘點統計!$A$3:$A$88,鐘點統計!$D$3:$D$88,0,0)</f>
        <v>0</v>
      </c>
      <c r="E96" s="500">
        <f>_xlfn.XLOOKUP($B96,鐘點統計!$A$3:$A$88,鐘點統計!$E$3:$E$88,0,0)</f>
        <v>0</v>
      </c>
      <c r="F96" s="500">
        <f>_xlfn.XLOOKUP($B96,鐘點統計!$A$3:$A$88,鐘點統計!$F$3:$F$88,0,0)</f>
        <v>0</v>
      </c>
      <c r="G96" s="500">
        <f>_xlfn.XLOOKUP($B96,鐘點統計!$A$3:$A$88,鐘點統計!$C$3:$C$88,0,0)</f>
        <v>0</v>
      </c>
      <c r="H96" s="501">
        <f t="shared" si="2"/>
        <v>0</v>
      </c>
    </row>
    <row r="97" spans="1:8">
      <c r="A97" s="479">
        <v>1097</v>
      </c>
      <c r="B97" s="488" t="s">
        <v>390</v>
      </c>
      <c r="C97" s="500">
        <f>_xlfn.XLOOKUP($B97,鐘點統計!$A$3:$A$88,鐘點統計!$B$3:$B$88,0,0)</f>
        <v>0</v>
      </c>
      <c r="D97" s="500">
        <f>_xlfn.XLOOKUP($B97,鐘點統計!$A$3:$A$88,鐘點統計!$D$3:$D$88,0,0)</f>
        <v>0</v>
      </c>
      <c r="E97" s="500">
        <f>_xlfn.XLOOKUP($B97,鐘點統計!$A$3:$A$88,鐘點統計!$E$3:$E$88,0,0)</f>
        <v>0</v>
      </c>
      <c r="F97" s="500">
        <f>_xlfn.XLOOKUP($B97,鐘點統計!$A$3:$A$88,鐘點統計!$F$3:$F$88,0,0)</f>
        <v>0</v>
      </c>
      <c r="G97" s="500">
        <f>_xlfn.XLOOKUP($B97,鐘點統計!$A$3:$A$88,鐘點統計!$C$3:$C$88,0,0)</f>
        <v>0</v>
      </c>
      <c r="H97" s="501">
        <f t="shared" si="2"/>
        <v>0</v>
      </c>
    </row>
    <row r="98" spans="1:8">
      <c r="A98" s="479">
        <v>1099</v>
      </c>
      <c r="B98" s="488" t="s">
        <v>468</v>
      </c>
      <c r="C98" s="500">
        <f>_xlfn.XLOOKUP($B98,鐘點統計!$A$3:$A$88,鐘點統計!$B$3:$B$88,0,0)</f>
        <v>0</v>
      </c>
      <c r="D98" s="500">
        <f>_xlfn.XLOOKUP($B98,鐘點統計!$A$3:$A$88,鐘點統計!$D$3:$D$88,0,0)</f>
        <v>0</v>
      </c>
      <c r="E98" s="500">
        <f>_xlfn.XLOOKUP($B98,鐘點統計!$A$3:$A$88,鐘點統計!$E$3:$E$88,0,0)</f>
        <v>336</v>
      </c>
      <c r="F98" s="500">
        <f>_xlfn.XLOOKUP($B98,鐘點統計!$A$3:$A$88,鐘點統計!$F$3:$F$88,0,0)</f>
        <v>0</v>
      </c>
      <c r="G98" s="500">
        <f>_xlfn.XLOOKUP($B98,鐘點統計!$A$3:$A$88,鐘點統計!$C$3:$C$88,0,0)</f>
        <v>0</v>
      </c>
      <c r="H98" s="501">
        <f t="shared" si="2"/>
        <v>336</v>
      </c>
    </row>
    <row r="99" spans="1:8">
      <c r="A99" s="479">
        <v>1103</v>
      </c>
      <c r="B99" s="488" t="s">
        <v>366</v>
      </c>
      <c r="C99" s="500">
        <f>_xlfn.XLOOKUP($B99,鐘點統計!$A$3:$A$88,鐘點統計!$B$3:$B$88,0,0)</f>
        <v>0</v>
      </c>
      <c r="D99" s="500">
        <f>_xlfn.XLOOKUP($B99,鐘點統計!$A$3:$A$88,鐘點統計!$D$3:$D$88,0,0)</f>
        <v>0</v>
      </c>
      <c r="E99" s="500">
        <f>_xlfn.XLOOKUP($B99,鐘點統計!$A$3:$A$88,鐘點統計!$E$3:$E$88,0,0)</f>
        <v>0</v>
      </c>
      <c r="F99" s="500">
        <f>_xlfn.XLOOKUP($B99,鐘點統計!$A$3:$A$88,鐘點統計!$F$3:$F$88,0,0)</f>
        <v>0</v>
      </c>
      <c r="G99" s="500">
        <f>_xlfn.XLOOKUP($B99,鐘點統計!$A$3:$A$88,鐘點統計!$C$3:$C$88,0,0)</f>
        <v>0</v>
      </c>
      <c r="H99" s="501">
        <f t="shared" ref="H99:H130" si="3">SUM(C99:G99)</f>
        <v>0</v>
      </c>
    </row>
    <row r="100" spans="1:8">
      <c r="A100" s="479">
        <v>1104</v>
      </c>
      <c r="B100" s="488" t="s">
        <v>391</v>
      </c>
      <c r="C100" s="500">
        <f>_xlfn.XLOOKUP($B100,鐘點統計!$A$3:$A$88,鐘點統計!$B$3:$B$88,0,0)</f>
        <v>0</v>
      </c>
      <c r="D100" s="500">
        <f>_xlfn.XLOOKUP($B100,鐘點統計!$A$3:$A$88,鐘點統計!$D$3:$D$88,0,0)</f>
        <v>0</v>
      </c>
      <c r="E100" s="500">
        <f>_xlfn.XLOOKUP($B100,鐘點統計!$A$3:$A$88,鐘點統計!$E$3:$E$88,0,0)</f>
        <v>0</v>
      </c>
      <c r="F100" s="500">
        <f>_xlfn.XLOOKUP($B100,鐘點統計!$A$3:$A$88,鐘點統計!$F$3:$F$88,0,0)</f>
        <v>0</v>
      </c>
      <c r="G100" s="500">
        <f>_xlfn.XLOOKUP($B100,鐘點統計!$A$3:$A$88,鐘點統計!$C$3:$C$88,0,0)</f>
        <v>0</v>
      </c>
      <c r="H100" s="501">
        <f t="shared" si="3"/>
        <v>0</v>
      </c>
    </row>
    <row r="101" spans="1:8">
      <c r="A101" s="479">
        <v>1108</v>
      </c>
      <c r="B101" s="488" t="s">
        <v>392</v>
      </c>
      <c r="C101" s="500">
        <f>_xlfn.XLOOKUP($B101,鐘點統計!$A$3:$A$88,鐘點統計!$B$3:$B$88,0,0)</f>
        <v>0</v>
      </c>
      <c r="D101" s="500">
        <f>_xlfn.XLOOKUP($B101,鐘點統計!$A$3:$A$88,鐘點統計!$D$3:$D$88,0,0)</f>
        <v>0</v>
      </c>
      <c r="E101" s="500">
        <f>_xlfn.XLOOKUP($B101,鐘點統計!$A$3:$A$88,鐘點統計!$E$3:$E$88,0,0)</f>
        <v>0</v>
      </c>
      <c r="F101" s="500">
        <f>_xlfn.XLOOKUP($B101,鐘點統計!$A$3:$A$88,鐘點統計!$F$3:$F$88,0,0)</f>
        <v>0</v>
      </c>
      <c r="G101" s="500">
        <f>_xlfn.XLOOKUP($B101,鐘點統計!$A$3:$A$88,鐘點統計!$C$3:$C$88,0,0)</f>
        <v>0</v>
      </c>
      <c r="H101" s="501">
        <f t="shared" si="3"/>
        <v>0</v>
      </c>
    </row>
    <row r="102" spans="1:8">
      <c r="A102" s="479">
        <v>1109</v>
      </c>
      <c r="B102" s="488" t="s">
        <v>393</v>
      </c>
      <c r="C102" s="500">
        <f>_xlfn.XLOOKUP($B102,鐘點統計!$A$3:$A$88,鐘點統計!$B$3:$B$88,0,0)</f>
        <v>0</v>
      </c>
      <c r="D102" s="500">
        <f>_xlfn.XLOOKUP($B102,鐘點統計!$A$3:$A$88,鐘點統計!$D$3:$D$88,0,0)</f>
        <v>0</v>
      </c>
      <c r="E102" s="500">
        <f>_xlfn.XLOOKUP($B102,鐘點統計!$A$3:$A$88,鐘點統計!$E$3:$E$88,0,0)</f>
        <v>0</v>
      </c>
      <c r="F102" s="500">
        <f>_xlfn.XLOOKUP($B102,鐘點統計!$A$3:$A$88,鐘點統計!$F$3:$F$88,0,0)</f>
        <v>0</v>
      </c>
      <c r="G102" s="500">
        <f>_xlfn.XLOOKUP($B102,鐘點統計!$A$3:$A$88,鐘點統計!$C$3:$C$88,0,0)</f>
        <v>0</v>
      </c>
      <c r="H102" s="501">
        <f t="shared" si="3"/>
        <v>0</v>
      </c>
    </row>
    <row r="103" spans="1:8">
      <c r="A103" s="479">
        <v>1111</v>
      </c>
      <c r="B103" s="488" t="s">
        <v>365</v>
      </c>
      <c r="C103" s="500">
        <f>_xlfn.XLOOKUP($B103,鐘點統計!$A$3:$A$88,鐘點統計!$B$3:$B$88,0,0)</f>
        <v>0</v>
      </c>
      <c r="D103" s="500">
        <f>_xlfn.XLOOKUP($B103,鐘點統計!$A$3:$A$88,鐘點統計!$D$3:$D$88,0,0)</f>
        <v>0</v>
      </c>
      <c r="E103" s="500">
        <f>_xlfn.XLOOKUP($B103,鐘點統計!$A$3:$A$88,鐘點統計!$E$3:$E$88,0,0)</f>
        <v>0</v>
      </c>
      <c r="F103" s="500">
        <f>_xlfn.XLOOKUP($B103,鐘點統計!$A$3:$A$88,鐘點統計!$F$3:$F$88,0,0)</f>
        <v>0</v>
      </c>
      <c r="G103" s="500">
        <f>_xlfn.XLOOKUP($B103,鐘點統計!$A$3:$A$88,鐘點統計!$C$3:$C$88,0,0)</f>
        <v>0</v>
      </c>
      <c r="H103" s="501">
        <f t="shared" si="3"/>
        <v>0</v>
      </c>
    </row>
    <row r="104" spans="1:8">
      <c r="A104" s="479">
        <v>1112</v>
      </c>
      <c r="B104" s="488" t="s">
        <v>394</v>
      </c>
      <c r="C104" s="500">
        <f>_xlfn.XLOOKUP($B104,鐘點統計!$A$3:$A$88,鐘點統計!$B$3:$B$88,0,0)</f>
        <v>0</v>
      </c>
      <c r="D104" s="500">
        <f>_xlfn.XLOOKUP($B104,鐘點統計!$A$3:$A$88,鐘點統計!$D$3:$D$88,0,0)</f>
        <v>0</v>
      </c>
      <c r="E104" s="500">
        <f>_xlfn.XLOOKUP($B104,鐘點統計!$A$3:$A$88,鐘點統計!$E$3:$E$88,0,0)</f>
        <v>0</v>
      </c>
      <c r="F104" s="500">
        <f>_xlfn.XLOOKUP($B104,鐘點統計!$A$3:$A$88,鐘點統計!$F$3:$F$88,0,0)</f>
        <v>0</v>
      </c>
      <c r="G104" s="500">
        <f>_xlfn.XLOOKUP($B104,鐘點統計!$A$3:$A$88,鐘點統計!$C$3:$C$88,0,0)</f>
        <v>0</v>
      </c>
      <c r="H104" s="501">
        <f t="shared" si="3"/>
        <v>0</v>
      </c>
    </row>
    <row r="105" spans="1:8">
      <c r="A105" s="479">
        <v>1115</v>
      </c>
      <c r="B105" s="488" t="s">
        <v>395</v>
      </c>
      <c r="C105" s="500">
        <f>_xlfn.XLOOKUP($B105,鐘點統計!$A$3:$A$88,鐘點統計!$B$3:$B$88,0,0)</f>
        <v>0</v>
      </c>
      <c r="D105" s="500">
        <f>_xlfn.XLOOKUP($B105,鐘點統計!$A$3:$A$88,鐘點統計!$D$3:$D$88,0,0)</f>
        <v>0</v>
      </c>
      <c r="E105" s="500">
        <f>_xlfn.XLOOKUP($B105,鐘點統計!$A$3:$A$88,鐘點統計!$E$3:$E$88,0,0)</f>
        <v>0</v>
      </c>
      <c r="F105" s="500">
        <f>_xlfn.XLOOKUP($B105,鐘點統計!$A$3:$A$88,鐘點統計!$F$3:$F$88,0,0)</f>
        <v>0</v>
      </c>
      <c r="G105" s="500">
        <f>_xlfn.XLOOKUP($B105,鐘點統計!$A$3:$A$88,鐘點統計!$C$3:$C$88,0,0)</f>
        <v>0</v>
      </c>
      <c r="H105" s="501">
        <f t="shared" si="3"/>
        <v>0</v>
      </c>
    </row>
    <row r="106" spans="1:8">
      <c r="A106" s="479">
        <v>1157</v>
      </c>
      <c r="B106" s="488" t="s">
        <v>396</v>
      </c>
      <c r="C106" s="500">
        <f>_xlfn.XLOOKUP($B106,鐘點統計!$A$3:$A$88,鐘點統計!$B$3:$B$88,0,0)</f>
        <v>0</v>
      </c>
      <c r="D106" s="500">
        <f>_xlfn.XLOOKUP($B106,鐘點統計!$A$3:$A$88,鐘點統計!$D$3:$D$88,0,0)</f>
        <v>0</v>
      </c>
      <c r="E106" s="500">
        <f>_xlfn.XLOOKUP($B106,鐘點統計!$A$3:$A$88,鐘點統計!$E$3:$E$88,0,0)</f>
        <v>0</v>
      </c>
      <c r="F106" s="500">
        <f>_xlfn.XLOOKUP($B106,鐘點統計!$A$3:$A$88,鐘點統計!$F$3:$F$88,0,0)</f>
        <v>0</v>
      </c>
      <c r="G106" s="500">
        <f>_xlfn.XLOOKUP($B106,鐘點統計!$A$3:$A$88,鐘點統計!$C$3:$C$88,0,0)</f>
        <v>0</v>
      </c>
      <c r="H106" s="501">
        <f t="shared" si="3"/>
        <v>0</v>
      </c>
    </row>
    <row r="107" spans="1:8">
      <c r="A107" s="479">
        <v>1161</v>
      </c>
      <c r="B107" s="488" t="s">
        <v>397</v>
      </c>
      <c r="C107" s="500">
        <f>_xlfn.XLOOKUP($B107,鐘點統計!$A$3:$A$88,鐘點統計!$B$3:$B$88,0,0)</f>
        <v>0</v>
      </c>
      <c r="D107" s="500">
        <f>_xlfn.XLOOKUP($B107,鐘點統計!$A$3:$A$88,鐘點統計!$D$3:$D$88,0,0)</f>
        <v>0</v>
      </c>
      <c r="E107" s="500">
        <f>_xlfn.XLOOKUP($B107,鐘點統計!$A$3:$A$88,鐘點統計!$E$3:$E$88,0,0)</f>
        <v>0</v>
      </c>
      <c r="F107" s="500">
        <f>_xlfn.XLOOKUP($B107,鐘點統計!$A$3:$A$88,鐘點統計!$F$3:$F$88,0,0)</f>
        <v>0</v>
      </c>
      <c r="G107" s="500">
        <f>_xlfn.XLOOKUP($B107,鐘點統計!$A$3:$A$88,鐘點統計!$C$3:$C$88,0,0)</f>
        <v>0</v>
      </c>
      <c r="H107" s="501">
        <f t="shared" si="3"/>
        <v>0</v>
      </c>
    </row>
    <row r="108" spans="1:8">
      <c r="A108" s="479">
        <v>1183</v>
      </c>
      <c r="B108" s="488" t="s">
        <v>398</v>
      </c>
      <c r="C108" s="500">
        <f>_xlfn.XLOOKUP($B108,鐘點統計!$A$3:$A$88,鐘點統計!$B$3:$B$88,0,0)</f>
        <v>0</v>
      </c>
      <c r="D108" s="500">
        <f>_xlfn.XLOOKUP($B108,鐘點統計!$A$3:$A$88,鐘點統計!$D$3:$D$88,0,0)</f>
        <v>0</v>
      </c>
      <c r="E108" s="500">
        <f>_xlfn.XLOOKUP($B108,鐘點統計!$A$3:$A$88,鐘點統計!$E$3:$E$88,0,0)</f>
        <v>0</v>
      </c>
      <c r="F108" s="500">
        <f>_xlfn.XLOOKUP($B108,鐘點統計!$A$3:$A$88,鐘點統計!$F$3:$F$88,0,0)</f>
        <v>0</v>
      </c>
      <c r="G108" s="500">
        <f>_xlfn.XLOOKUP($B108,鐘點統計!$A$3:$A$88,鐘點統計!$C$3:$C$88,0,0)</f>
        <v>0</v>
      </c>
      <c r="H108" s="501">
        <f t="shared" si="3"/>
        <v>0</v>
      </c>
    </row>
    <row r="109" spans="1:8">
      <c r="A109" s="479">
        <v>1190</v>
      </c>
      <c r="B109" s="488" t="s">
        <v>399</v>
      </c>
      <c r="C109" s="500">
        <f>_xlfn.XLOOKUP($B109,鐘點統計!$A$3:$A$88,鐘點統計!$B$3:$B$88,0,0)</f>
        <v>0</v>
      </c>
      <c r="D109" s="500">
        <f>_xlfn.XLOOKUP($B109,鐘點統計!$A$3:$A$88,鐘點統計!$D$3:$D$88,0,0)</f>
        <v>0</v>
      </c>
      <c r="E109" s="500">
        <f>_xlfn.XLOOKUP($B109,鐘點統計!$A$3:$A$88,鐘點統計!$E$3:$E$88,0,0)</f>
        <v>0</v>
      </c>
      <c r="F109" s="500">
        <f>_xlfn.XLOOKUP($B109,鐘點統計!$A$3:$A$88,鐘點統計!$F$3:$F$88,0,0)</f>
        <v>0</v>
      </c>
      <c r="G109" s="500">
        <f>_xlfn.XLOOKUP($B109,鐘點統計!$A$3:$A$88,鐘點統計!$C$3:$C$88,0,0)</f>
        <v>0</v>
      </c>
      <c r="H109" s="501">
        <f t="shared" si="3"/>
        <v>0</v>
      </c>
    </row>
    <row r="110" spans="1:8">
      <c r="A110" s="479">
        <v>1199</v>
      </c>
      <c r="B110" s="488" t="s">
        <v>400</v>
      </c>
      <c r="C110" s="500">
        <f>_xlfn.XLOOKUP($B110,鐘點統計!$A$3:$A$88,鐘點統計!$B$3:$B$88,0,0)</f>
        <v>0</v>
      </c>
      <c r="D110" s="500">
        <f>_xlfn.XLOOKUP($B110,鐘點統計!$A$3:$A$88,鐘點統計!$D$3:$D$88,0,0)</f>
        <v>0</v>
      </c>
      <c r="E110" s="500">
        <f>_xlfn.XLOOKUP($B110,鐘點統計!$A$3:$A$88,鐘點統計!$E$3:$E$88,0,0)</f>
        <v>0</v>
      </c>
      <c r="F110" s="500">
        <f>_xlfn.XLOOKUP($B110,鐘點統計!$A$3:$A$88,鐘點統計!$F$3:$F$88,0,0)</f>
        <v>0</v>
      </c>
      <c r="G110" s="500">
        <f>_xlfn.XLOOKUP($B110,鐘點統計!$A$3:$A$88,鐘點統計!$C$3:$C$88,0,0)</f>
        <v>0</v>
      </c>
      <c r="H110" s="501">
        <f t="shared" si="3"/>
        <v>0</v>
      </c>
    </row>
    <row r="111" spans="1:8">
      <c r="A111" s="479">
        <v>1218</v>
      </c>
      <c r="B111" s="488" t="s">
        <v>469</v>
      </c>
      <c r="C111" s="500">
        <f>_xlfn.XLOOKUP($B111,鐘點統計!$A$3:$A$88,鐘點統計!$B$3:$B$88,0,0)</f>
        <v>0</v>
      </c>
      <c r="D111" s="500">
        <f>_xlfn.XLOOKUP($B111,鐘點統計!$A$3:$A$88,鐘點統計!$D$3:$D$88,0,0)</f>
        <v>0</v>
      </c>
      <c r="E111" s="500">
        <f>_xlfn.XLOOKUP($B111,鐘點統計!$A$3:$A$88,鐘點統計!$E$3:$E$88,0,0)</f>
        <v>336</v>
      </c>
      <c r="F111" s="500">
        <f>_xlfn.XLOOKUP($B111,鐘點統計!$A$3:$A$88,鐘點統計!$F$3:$F$88,0,0)</f>
        <v>0</v>
      </c>
      <c r="G111" s="500">
        <f>_xlfn.XLOOKUP($B111,鐘點統計!$A$3:$A$88,鐘點統計!$C$3:$C$88,0,0)</f>
        <v>0</v>
      </c>
      <c r="H111" s="501">
        <f t="shared" si="3"/>
        <v>336</v>
      </c>
    </row>
    <row r="112" spans="1:8">
      <c r="B112" s="485" t="s">
        <v>157</v>
      </c>
      <c r="C112" s="501">
        <f>SUM(C3:C111)</f>
        <v>15710</v>
      </c>
      <c r="D112" s="501">
        <f t="shared" ref="D112:H112" si="4">SUM(D3:D111)</f>
        <v>190848</v>
      </c>
      <c r="E112" s="501">
        <f t="shared" si="4"/>
        <v>7728</v>
      </c>
      <c r="F112" s="501">
        <f t="shared" si="4"/>
        <v>13104</v>
      </c>
      <c r="G112" s="501">
        <f t="shared" si="4"/>
        <v>36288</v>
      </c>
      <c r="H112" s="501">
        <f t="shared" si="4"/>
        <v>263678</v>
      </c>
    </row>
  </sheetData>
  <sheetProtection sheet="1" objects="1" scenarios="1"/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EF6CF-537F-4275-96E2-0D411103E61A}">
  <dimension ref="A1:J49"/>
  <sheetViews>
    <sheetView view="pageBreakPreview" zoomScale="115" zoomScaleNormal="100" zoomScaleSheetLayoutView="115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D19" sqref="D19"/>
    </sheetView>
  </sheetViews>
  <sheetFormatPr defaultRowHeight="16.5"/>
  <cols>
    <col min="1" max="1" width="14.125" style="349" bestFit="1" customWidth="1"/>
    <col min="2" max="6" width="9" style="349"/>
    <col min="7" max="7" width="30.375" style="420" customWidth="1"/>
    <col min="8" max="16384" width="9" style="349"/>
  </cols>
  <sheetData>
    <row r="1" spans="1:10" ht="19.5">
      <c r="A1" s="521" t="s">
        <v>277</v>
      </c>
      <c r="B1" s="522"/>
      <c r="C1" s="522"/>
      <c r="D1" s="522"/>
      <c r="E1" s="522"/>
      <c r="F1" s="522"/>
      <c r="G1" s="522"/>
      <c r="H1" s="421"/>
      <c r="I1" s="421"/>
      <c r="J1" s="422"/>
    </row>
    <row r="2" spans="1:10">
      <c r="A2" s="350" t="s">
        <v>211</v>
      </c>
      <c r="B2" s="350" t="s">
        <v>150</v>
      </c>
      <c r="C2" s="350" t="s">
        <v>212</v>
      </c>
      <c r="D2" s="351" t="s">
        <v>278</v>
      </c>
      <c r="E2" s="352" t="s">
        <v>279</v>
      </c>
      <c r="F2" s="350" t="s">
        <v>216</v>
      </c>
      <c r="G2" s="354" t="s">
        <v>217</v>
      </c>
      <c r="J2" s="422"/>
    </row>
    <row r="3" spans="1:10">
      <c r="A3" s="423" t="s">
        <v>220</v>
      </c>
      <c r="B3" s="424" t="s">
        <v>280</v>
      </c>
      <c r="C3" s="425">
        <v>50600</v>
      </c>
      <c r="D3" s="357">
        <v>3036</v>
      </c>
      <c r="E3" s="358"/>
      <c r="F3" s="357">
        <f>SUM(D3:E3)</f>
        <v>3036</v>
      </c>
      <c r="G3" s="365"/>
      <c r="I3" s="349" t="s">
        <v>281</v>
      </c>
      <c r="J3" s="422"/>
    </row>
    <row r="4" spans="1:10">
      <c r="A4" s="423" t="s">
        <v>220</v>
      </c>
      <c r="B4" s="424" t="s">
        <v>235</v>
      </c>
      <c r="C4" s="425">
        <v>50600</v>
      </c>
      <c r="D4" s="357">
        <v>3036</v>
      </c>
      <c r="E4" s="358"/>
      <c r="F4" s="357">
        <f t="shared" ref="F4:F33" si="0">SUM(D4:E4)</f>
        <v>3036</v>
      </c>
      <c r="G4" s="366"/>
      <c r="J4" s="422"/>
    </row>
    <row r="5" spans="1:10">
      <c r="A5" s="423" t="s">
        <v>220</v>
      </c>
      <c r="B5" s="424" t="s">
        <v>225</v>
      </c>
      <c r="C5" s="425">
        <v>50600</v>
      </c>
      <c r="D5" s="357">
        <v>3036</v>
      </c>
      <c r="E5" s="358"/>
      <c r="F5" s="357">
        <f>SUM(D5:E5)</f>
        <v>3036</v>
      </c>
      <c r="G5" s="366"/>
      <c r="J5" s="422"/>
    </row>
    <row r="6" spans="1:10">
      <c r="A6" s="423" t="s">
        <v>220</v>
      </c>
      <c r="B6" s="424" t="s">
        <v>222</v>
      </c>
      <c r="C6" s="425">
        <v>55400</v>
      </c>
      <c r="D6" s="357">
        <v>3324</v>
      </c>
      <c r="E6" s="358"/>
      <c r="F6" s="357">
        <f t="shared" si="0"/>
        <v>3324</v>
      </c>
      <c r="G6" s="366"/>
      <c r="J6" s="422"/>
    </row>
    <row r="7" spans="1:10">
      <c r="A7" s="423" t="s">
        <v>220</v>
      </c>
      <c r="B7" s="424" t="s">
        <v>226</v>
      </c>
      <c r="C7" s="425">
        <v>50600</v>
      </c>
      <c r="D7" s="357">
        <v>3036</v>
      </c>
      <c r="E7" s="358"/>
      <c r="F7" s="357">
        <f t="shared" si="0"/>
        <v>3036</v>
      </c>
      <c r="G7" s="366"/>
      <c r="H7" s="426"/>
      <c r="I7" s="427"/>
      <c r="J7" s="422"/>
    </row>
    <row r="8" spans="1:10">
      <c r="A8" s="423" t="s">
        <v>220</v>
      </c>
      <c r="B8" s="424" t="s">
        <v>282</v>
      </c>
      <c r="C8" s="428">
        <v>55400</v>
      </c>
      <c r="D8" s="357">
        <v>3324</v>
      </c>
      <c r="E8" s="358"/>
      <c r="F8" s="357">
        <f t="shared" si="0"/>
        <v>3324</v>
      </c>
      <c r="G8" s="366"/>
      <c r="J8" s="422"/>
    </row>
    <row r="9" spans="1:10">
      <c r="A9" s="423" t="s">
        <v>180</v>
      </c>
      <c r="B9" s="424" t="s">
        <v>223</v>
      </c>
      <c r="C9" s="425">
        <v>0</v>
      </c>
      <c r="D9" s="357">
        <v>0</v>
      </c>
      <c r="E9" s="358"/>
      <c r="F9" s="357">
        <f t="shared" si="0"/>
        <v>0</v>
      </c>
      <c r="G9" s="366"/>
      <c r="J9" s="422"/>
    </row>
    <row r="10" spans="1:10">
      <c r="A10" s="423" t="s">
        <v>220</v>
      </c>
      <c r="B10" s="424" t="s">
        <v>283</v>
      </c>
      <c r="C10" s="425">
        <v>48200</v>
      </c>
      <c r="D10" s="357">
        <v>2892</v>
      </c>
      <c r="E10" s="358"/>
      <c r="F10" s="357">
        <f t="shared" si="0"/>
        <v>2892</v>
      </c>
      <c r="G10" s="366"/>
      <c r="J10" s="422"/>
    </row>
    <row r="11" spans="1:10">
      <c r="A11" s="423" t="s">
        <v>220</v>
      </c>
      <c r="B11" s="424" t="s">
        <v>228</v>
      </c>
      <c r="C11" s="425">
        <v>42000</v>
      </c>
      <c r="D11" s="357">
        <v>2520</v>
      </c>
      <c r="E11" s="358"/>
      <c r="F11" s="357">
        <f t="shared" si="0"/>
        <v>2520</v>
      </c>
      <c r="G11" s="366"/>
      <c r="J11" s="422"/>
    </row>
    <row r="12" spans="1:10">
      <c r="A12" s="423" t="s">
        <v>220</v>
      </c>
      <c r="B12" s="424" t="s">
        <v>284</v>
      </c>
      <c r="C12" s="425">
        <v>43900</v>
      </c>
      <c r="D12" s="357">
        <v>2634</v>
      </c>
      <c r="E12" s="358"/>
      <c r="F12" s="357">
        <f t="shared" si="0"/>
        <v>2634</v>
      </c>
      <c r="G12" s="366"/>
      <c r="J12" s="422"/>
    </row>
    <row r="13" spans="1:10">
      <c r="A13" s="423" t="s">
        <v>220</v>
      </c>
      <c r="B13" s="424" t="s">
        <v>230</v>
      </c>
      <c r="C13" s="425">
        <v>48200</v>
      </c>
      <c r="D13" s="357">
        <v>2892</v>
      </c>
      <c r="E13" s="358"/>
      <c r="F13" s="357">
        <f t="shared" si="0"/>
        <v>2892</v>
      </c>
      <c r="G13" s="366"/>
      <c r="J13" s="422"/>
    </row>
    <row r="14" spans="1:10">
      <c r="A14" s="423" t="s">
        <v>220</v>
      </c>
      <c r="B14" s="429" t="s">
        <v>232</v>
      </c>
      <c r="C14" s="425">
        <v>43900</v>
      </c>
      <c r="D14" s="357">
        <v>2634</v>
      </c>
      <c r="E14" s="358"/>
      <c r="F14" s="357">
        <f t="shared" si="0"/>
        <v>2634</v>
      </c>
      <c r="G14" s="366"/>
      <c r="J14" s="422"/>
    </row>
    <row r="15" spans="1:10">
      <c r="A15" s="423" t="s">
        <v>220</v>
      </c>
      <c r="B15" s="429" t="s">
        <v>285</v>
      </c>
      <c r="C15" s="425">
        <v>48200</v>
      </c>
      <c r="D15" s="357">
        <v>2748</v>
      </c>
      <c r="E15" s="358"/>
      <c r="F15" s="357">
        <f t="shared" si="0"/>
        <v>2748</v>
      </c>
      <c r="G15" s="366"/>
      <c r="J15" s="422"/>
    </row>
    <row r="16" spans="1:10">
      <c r="A16" s="423" t="s">
        <v>220</v>
      </c>
      <c r="B16" s="424" t="s">
        <v>286</v>
      </c>
      <c r="C16" s="425">
        <v>42000</v>
      </c>
      <c r="D16" s="357">
        <v>2520</v>
      </c>
      <c r="E16" s="358"/>
      <c r="F16" s="357">
        <f t="shared" si="0"/>
        <v>2520</v>
      </c>
      <c r="G16" s="366"/>
      <c r="H16" s="360">
        <f>SUM(D3:D18)</f>
        <v>43848</v>
      </c>
      <c r="I16" s="360">
        <f>SUM(E3:E18)</f>
        <v>0</v>
      </c>
      <c r="J16" s="422"/>
    </row>
    <row r="17" spans="1:10">
      <c r="A17" s="423" t="s">
        <v>220</v>
      </c>
      <c r="B17" s="424" t="s">
        <v>287</v>
      </c>
      <c r="C17" s="425">
        <v>53000</v>
      </c>
      <c r="D17" s="357">
        <v>3180</v>
      </c>
      <c r="E17" s="358"/>
      <c r="F17" s="357">
        <f t="shared" si="0"/>
        <v>3180</v>
      </c>
      <c r="G17" s="366"/>
      <c r="H17" s="360"/>
      <c r="J17" s="422"/>
    </row>
    <row r="18" spans="1:10">
      <c r="A18" s="423" t="s">
        <v>220</v>
      </c>
      <c r="B18" s="430" t="s">
        <v>234</v>
      </c>
      <c r="C18" s="425">
        <v>50600</v>
      </c>
      <c r="D18" s="357">
        <v>3036</v>
      </c>
      <c r="E18" s="358"/>
      <c r="F18" s="357">
        <f t="shared" si="0"/>
        <v>3036</v>
      </c>
      <c r="G18" s="366"/>
      <c r="H18" s="431"/>
      <c r="J18" s="422"/>
    </row>
    <row r="19" spans="1:10">
      <c r="A19" s="432" t="s">
        <v>237</v>
      </c>
      <c r="B19" s="433" t="s">
        <v>238</v>
      </c>
      <c r="C19" s="434">
        <v>27470</v>
      </c>
      <c r="D19" s="435">
        <v>55</v>
      </c>
      <c r="E19" s="358"/>
      <c r="F19" s="357">
        <f t="shared" si="0"/>
        <v>55</v>
      </c>
      <c r="G19" s="366"/>
      <c r="J19" s="422"/>
    </row>
    <row r="20" spans="1:10">
      <c r="A20" s="432" t="s">
        <v>237</v>
      </c>
      <c r="B20" s="433" t="s">
        <v>239</v>
      </c>
      <c r="C20" s="434">
        <v>48200</v>
      </c>
      <c r="D20" s="357">
        <v>96</v>
      </c>
      <c r="E20" s="358"/>
      <c r="F20" s="357">
        <f t="shared" si="0"/>
        <v>96</v>
      </c>
      <c r="G20" s="366"/>
      <c r="H20" s="360"/>
      <c r="J20" s="422"/>
    </row>
    <row r="21" spans="1:10">
      <c r="A21" s="432" t="s">
        <v>237</v>
      </c>
      <c r="B21" s="433" t="s">
        <v>240</v>
      </c>
      <c r="C21" s="434">
        <v>27470</v>
      </c>
      <c r="D21" s="357">
        <v>55</v>
      </c>
      <c r="E21" s="358"/>
      <c r="F21" s="357">
        <f t="shared" si="0"/>
        <v>55</v>
      </c>
      <c r="G21" s="366" t="s">
        <v>288</v>
      </c>
      <c r="H21" s="360"/>
      <c r="J21" s="422"/>
    </row>
    <row r="22" spans="1:10">
      <c r="A22" s="432" t="s">
        <v>237</v>
      </c>
      <c r="B22" s="433" t="s">
        <v>289</v>
      </c>
      <c r="C22" s="434">
        <v>27470</v>
      </c>
      <c r="D22" s="357">
        <v>55</v>
      </c>
      <c r="E22" s="358"/>
      <c r="F22" s="357">
        <f t="shared" si="0"/>
        <v>55</v>
      </c>
      <c r="G22" s="366"/>
      <c r="H22" s="360"/>
      <c r="J22" s="422"/>
    </row>
    <row r="23" spans="1:10">
      <c r="A23" s="432" t="s">
        <v>237</v>
      </c>
      <c r="B23" s="433" t="s">
        <v>242</v>
      </c>
      <c r="C23" s="434">
        <v>11100</v>
      </c>
      <c r="D23" s="357">
        <v>22</v>
      </c>
      <c r="E23" s="358">
        <v>22</v>
      </c>
      <c r="F23" s="357">
        <f t="shared" si="0"/>
        <v>44</v>
      </c>
      <c r="G23" s="366"/>
      <c r="J23" s="422"/>
    </row>
    <row r="24" spans="1:10">
      <c r="A24" s="432" t="s">
        <v>237</v>
      </c>
      <c r="B24" s="433" t="s">
        <v>290</v>
      </c>
      <c r="C24" s="434">
        <v>11100</v>
      </c>
      <c r="D24" s="357">
        <v>22</v>
      </c>
      <c r="E24" s="358"/>
      <c r="F24" s="412">
        <f t="shared" si="0"/>
        <v>22</v>
      </c>
      <c r="G24" s="366"/>
      <c r="H24" s="360"/>
      <c r="I24" s="349" t="s">
        <v>291</v>
      </c>
      <c r="J24" s="422"/>
    </row>
    <row r="25" spans="1:10">
      <c r="A25" s="432" t="s">
        <v>237</v>
      </c>
      <c r="B25" s="433" t="s">
        <v>244</v>
      </c>
      <c r="C25" s="434">
        <v>27470</v>
      </c>
      <c r="D25" s="357">
        <v>55</v>
      </c>
      <c r="E25" s="358"/>
      <c r="F25" s="357">
        <f t="shared" si="0"/>
        <v>55</v>
      </c>
      <c r="G25" s="366"/>
      <c r="I25" s="360"/>
      <c r="J25" s="422"/>
    </row>
    <row r="26" spans="1:10">
      <c r="A26" s="432" t="s">
        <v>237</v>
      </c>
      <c r="B26" s="433" t="s">
        <v>292</v>
      </c>
      <c r="C26" s="436">
        <v>27470</v>
      </c>
      <c r="D26" s="357">
        <v>55</v>
      </c>
      <c r="E26" s="358"/>
      <c r="F26" s="357">
        <f t="shared" si="0"/>
        <v>55</v>
      </c>
      <c r="G26" s="366"/>
      <c r="I26" s="360"/>
      <c r="J26" s="422"/>
    </row>
    <row r="27" spans="1:10">
      <c r="A27" s="432" t="s">
        <v>237</v>
      </c>
      <c r="B27" s="433" t="s">
        <v>246</v>
      </c>
      <c r="C27" s="436">
        <v>11100</v>
      </c>
      <c r="D27" s="357">
        <v>22</v>
      </c>
      <c r="E27" s="358"/>
      <c r="F27" s="357">
        <f t="shared" si="0"/>
        <v>22</v>
      </c>
      <c r="G27" s="366"/>
      <c r="H27" s="360">
        <f>SUM(D19:D32)</f>
        <v>765</v>
      </c>
      <c r="I27" s="360">
        <f>SUM(E19:E32)</f>
        <v>22</v>
      </c>
      <c r="J27" s="422"/>
    </row>
    <row r="28" spans="1:10">
      <c r="A28" s="432" t="s">
        <v>237</v>
      </c>
      <c r="B28" s="433" t="s">
        <v>293</v>
      </c>
      <c r="C28" s="436">
        <v>31800</v>
      </c>
      <c r="D28" s="357">
        <v>64</v>
      </c>
      <c r="E28" s="358"/>
      <c r="F28" s="357">
        <f t="shared" si="0"/>
        <v>64</v>
      </c>
      <c r="G28" s="366"/>
      <c r="H28" s="360">
        <v>110</v>
      </c>
      <c r="I28" s="360"/>
      <c r="J28" s="422"/>
    </row>
    <row r="29" spans="1:10">
      <c r="A29" s="432" t="s">
        <v>237</v>
      </c>
      <c r="B29" s="433" t="s">
        <v>294</v>
      </c>
      <c r="C29" s="436">
        <v>42000</v>
      </c>
      <c r="D29" s="357">
        <v>84</v>
      </c>
      <c r="E29" s="358"/>
      <c r="F29" s="357">
        <f t="shared" si="0"/>
        <v>84</v>
      </c>
      <c r="G29" s="366"/>
      <c r="I29" s="360"/>
      <c r="J29" s="422"/>
    </row>
    <row r="30" spans="1:10">
      <c r="A30" s="432" t="s">
        <v>237</v>
      </c>
      <c r="B30" s="433" t="s">
        <v>249</v>
      </c>
      <c r="C30" s="436">
        <v>31800</v>
      </c>
      <c r="D30" s="357">
        <v>64</v>
      </c>
      <c r="E30" s="358"/>
      <c r="F30" s="357">
        <f t="shared" si="0"/>
        <v>64</v>
      </c>
      <c r="G30" s="365"/>
      <c r="I30" s="360"/>
      <c r="J30" s="422"/>
    </row>
    <row r="31" spans="1:10">
      <c r="A31" s="432" t="s">
        <v>411</v>
      </c>
      <c r="B31" s="433" t="s">
        <v>295</v>
      </c>
      <c r="C31" s="436">
        <v>27470</v>
      </c>
      <c r="D31" s="357">
        <v>55</v>
      </c>
      <c r="E31" s="358"/>
      <c r="F31" s="357">
        <f t="shared" si="0"/>
        <v>55</v>
      </c>
      <c r="G31" s="366"/>
      <c r="I31" s="360"/>
      <c r="J31" s="422"/>
    </row>
    <row r="32" spans="1:10">
      <c r="A32" s="432" t="s">
        <v>237</v>
      </c>
      <c r="B32" s="433" t="s">
        <v>251</v>
      </c>
      <c r="C32" s="436">
        <v>30300</v>
      </c>
      <c r="D32" s="357">
        <v>61</v>
      </c>
      <c r="E32" s="358"/>
      <c r="F32" s="357">
        <f t="shared" si="0"/>
        <v>61</v>
      </c>
      <c r="G32" s="366"/>
      <c r="I32" s="360"/>
      <c r="J32" s="422"/>
    </row>
    <row r="33" spans="1:10">
      <c r="A33" s="432" t="s">
        <v>413</v>
      </c>
      <c r="B33" s="433"/>
      <c r="C33" s="436"/>
      <c r="D33" s="357">
        <v>110</v>
      </c>
      <c r="E33" s="358"/>
      <c r="F33" s="357">
        <f t="shared" si="0"/>
        <v>110</v>
      </c>
      <c r="G33" s="366"/>
      <c r="I33" s="360"/>
      <c r="J33" s="422"/>
    </row>
    <row r="34" spans="1:10">
      <c r="A34" s="437" t="s">
        <v>297</v>
      </c>
      <c r="B34" s="438"/>
      <c r="C34" s="439"/>
      <c r="D34" s="440">
        <f>SUM(D3:D33)</f>
        <v>44723</v>
      </c>
      <c r="E34" s="440">
        <v>22</v>
      </c>
      <c r="F34" s="440">
        <f>SUM(F3:F33)</f>
        <v>44745</v>
      </c>
      <c r="G34" s="359" t="s">
        <v>298</v>
      </c>
      <c r="J34" s="422"/>
    </row>
    <row r="35" spans="1:10">
      <c r="A35" s="361" t="s">
        <v>257</v>
      </c>
      <c r="B35" s="441" t="s">
        <v>258</v>
      </c>
      <c r="C35" s="363">
        <v>27470</v>
      </c>
      <c r="D35" s="363">
        <v>1648</v>
      </c>
      <c r="E35" s="442">
        <v>1648</v>
      </c>
      <c r="F35" s="363">
        <f>SUM(D35:E35)</f>
        <v>3296</v>
      </c>
      <c r="G35" s="392"/>
      <c r="J35" s="422"/>
    </row>
    <row r="36" spans="1:10">
      <c r="A36" s="361" t="s">
        <v>185</v>
      </c>
      <c r="B36" s="441" t="s">
        <v>260</v>
      </c>
      <c r="C36" s="363">
        <v>38200</v>
      </c>
      <c r="D36" s="363">
        <v>2292</v>
      </c>
      <c r="E36" s="442"/>
      <c r="F36" s="363">
        <f>SUM(D36:E36)</f>
        <v>2292</v>
      </c>
      <c r="G36" s="392"/>
      <c r="J36" s="422"/>
    </row>
    <row r="37" spans="1:10" ht="21">
      <c r="A37" s="443" t="s">
        <v>126</v>
      </c>
      <c r="B37" s="444"/>
      <c r="C37" s="445"/>
      <c r="D37" s="445">
        <f>SUM(D35:D36)</f>
        <v>3940</v>
      </c>
      <c r="E37" s="446"/>
      <c r="F37" s="445">
        <f>SUM(F35:F36)</f>
        <v>5588</v>
      </c>
      <c r="G37" s="392" t="s">
        <v>261</v>
      </c>
      <c r="J37" s="422"/>
    </row>
    <row r="38" spans="1:10">
      <c r="A38" s="423" t="s">
        <v>401</v>
      </c>
      <c r="B38" s="424" t="s">
        <v>299</v>
      </c>
      <c r="C38" s="425">
        <v>42000</v>
      </c>
      <c r="D38" s="357">
        <v>2520</v>
      </c>
      <c r="E38" s="358"/>
      <c r="F38" s="357">
        <f>SUM(D38:E38)</f>
        <v>2520</v>
      </c>
      <c r="G38" s="405"/>
      <c r="I38" s="349" t="s">
        <v>300</v>
      </c>
      <c r="J38" s="422"/>
    </row>
    <row r="39" spans="1:10">
      <c r="A39" s="423" t="s">
        <v>401</v>
      </c>
      <c r="B39" s="424" t="s">
        <v>301</v>
      </c>
      <c r="C39" s="425">
        <v>42000</v>
      </c>
      <c r="D39" s="357">
        <v>2520</v>
      </c>
      <c r="E39" s="358"/>
      <c r="F39" s="357">
        <f>SUM(D39:E39)</f>
        <v>2520</v>
      </c>
      <c r="G39" s="392"/>
      <c r="J39" s="422"/>
    </row>
    <row r="40" spans="1:10">
      <c r="A40" s="423" t="s">
        <v>401</v>
      </c>
      <c r="B40" s="430" t="s">
        <v>302</v>
      </c>
      <c r="C40" s="425">
        <v>42000</v>
      </c>
      <c r="D40" s="357">
        <v>2520</v>
      </c>
      <c r="E40" s="358"/>
      <c r="F40" s="357">
        <f>SUM(D40:E40)</f>
        <v>2520</v>
      </c>
      <c r="G40" s="392"/>
      <c r="J40" s="422"/>
    </row>
    <row r="41" spans="1:10">
      <c r="A41" s="443" t="s">
        <v>126</v>
      </c>
      <c r="B41" s="447"/>
      <c r="C41" s="448"/>
      <c r="D41" s="449">
        <f>SUM(D38:D40)</f>
        <v>7560</v>
      </c>
      <c r="E41" s="450"/>
      <c r="F41" s="449">
        <f>SUM(F38:F40)</f>
        <v>7560</v>
      </c>
      <c r="G41" s="392" t="s">
        <v>267</v>
      </c>
      <c r="J41" s="422"/>
    </row>
    <row r="42" spans="1:10">
      <c r="A42" s="437" t="s">
        <v>405</v>
      </c>
      <c r="B42" s="438" t="s">
        <v>264</v>
      </c>
      <c r="C42" s="440">
        <v>27470</v>
      </c>
      <c r="D42" s="440">
        <v>1648</v>
      </c>
      <c r="E42" s="451"/>
      <c r="F42" s="440">
        <f>SUM(D42:E42)</f>
        <v>1648</v>
      </c>
      <c r="G42" s="392" t="s">
        <v>265</v>
      </c>
      <c r="J42" s="422"/>
    </row>
    <row r="43" spans="1:10">
      <c r="A43" s="361" t="s">
        <v>407</v>
      </c>
      <c r="B43" s="441" t="s">
        <v>268</v>
      </c>
      <c r="C43" s="363">
        <v>31800</v>
      </c>
      <c r="D43" s="363">
        <v>1908</v>
      </c>
      <c r="E43" s="442"/>
      <c r="F43" s="363">
        <f>SUM(D43:E43)</f>
        <v>1908</v>
      </c>
      <c r="G43" s="392" t="s">
        <v>303</v>
      </c>
      <c r="J43" s="422"/>
    </row>
    <row r="44" spans="1:10">
      <c r="A44" s="361" t="s">
        <v>272</v>
      </c>
      <c r="B44" s="441" t="s">
        <v>273</v>
      </c>
      <c r="C44" s="363">
        <v>42000</v>
      </c>
      <c r="D44" s="363">
        <v>2520</v>
      </c>
      <c r="E44" s="442"/>
      <c r="F44" s="363">
        <f>SUM(D44:E44)</f>
        <v>2520</v>
      </c>
      <c r="G44" s="392" t="s">
        <v>304</v>
      </c>
      <c r="J44" s="422"/>
    </row>
    <row r="45" spans="1:10">
      <c r="A45" s="361" t="s">
        <v>409</v>
      </c>
      <c r="B45" s="441" t="s">
        <v>305</v>
      </c>
      <c r="C45" s="363">
        <v>28800</v>
      </c>
      <c r="D45" s="363">
        <v>2288</v>
      </c>
      <c r="E45" s="442"/>
      <c r="F45" s="363">
        <v>2288</v>
      </c>
      <c r="G45" s="392" t="s">
        <v>306</v>
      </c>
      <c r="J45" s="422"/>
    </row>
    <row r="46" spans="1:10">
      <c r="A46" s="452" t="s">
        <v>216</v>
      </c>
      <c r="B46" s="453"/>
      <c r="C46" s="454"/>
      <c r="D46" s="455">
        <v>64587</v>
      </c>
      <c r="E46" s="455">
        <v>1670</v>
      </c>
      <c r="F46" s="455">
        <f>SUM(D46:E46)</f>
        <v>66257</v>
      </c>
      <c r="G46" s="405"/>
      <c r="J46" s="422"/>
    </row>
    <row r="47" spans="1:10">
      <c r="A47" s="523" t="s">
        <v>307</v>
      </c>
      <c r="B47" s="524"/>
      <c r="C47" s="524"/>
      <c r="D47" s="524"/>
      <c r="E47" s="524"/>
      <c r="F47" s="524"/>
      <c r="G47" s="525"/>
      <c r="J47" s="422"/>
    </row>
    <row r="48" spans="1:10">
      <c r="B48" s="456"/>
      <c r="G48" s="457"/>
      <c r="H48" s="360"/>
      <c r="J48" s="422"/>
    </row>
    <row r="49" spans="2:10">
      <c r="B49" s="458"/>
      <c r="G49" s="457"/>
      <c r="J49" s="422"/>
    </row>
  </sheetData>
  <mergeCells count="2">
    <mergeCell ref="A1:G1"/>
    <mergeCell ref="A47:G47"/>
  </mergeCells>
  <phoneticPr fontId="3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FC1EA-F343-456B-8D3F-BC9415198E47}">
  <dimension ref="A1:J54"/>
  <sheetViews>
    <sheetView view="pageBreakPreview" zoomScale="115" zoomScaleNormal="100" zoomScaleSheetLayoutView="115" workbookViewId="0">
      <pane xSplit="2" ySplit="2" topLeftCell="C3" activePane="bottomRight" state="frozen"/>
      <selection activeCell="D4" sqref="D4"/>
      <selection pane="topRight" activeCell="D4" sqref="D4"/>
      <selection pane="bottomLeft" activeCell="D4" sqref="D4"/>
      <selection pane="bottomRight" activeCell="C18" sqref="C18"/>
    </sheetView>
  </sheetViews>
  <sheetFormatPr defaultRowHeight="16.5"/>
  <cols>
    <col min="1" max="6" width="9" style="349"/>
    <col min="7" max="7" width="35.25" style="475" customWidth="1"/>
    <col min="8" max="16384" width="9" style="349"/>
  </cols>
  <sheetData>
    <row r="1" spans="1:9" ht="19.5">
      <c r="A1" s="526" t="s">
        <v>308</v>
      </c>
      <c r="B1" s="527"/>
      <c r="C1" s="527"/>
      <c r="D1" s="527"/>
      <c r="E1" s="527"/>
      <c r="F1" s="527"/>
      <c r="G1" s="527"/>
      <c r="H1" s="421"/>
      <c r="I1" s="421"/>
    </row>
    <row r="2" spans="1:9">
      <c r="A2" s="351" t="s">
        <v>211</v>
      </c>
      <c r="B2" s="351" t="s">
        <v>150</v>
      </c>
      <c r="C2" s="351" t="s">
        <v>212</v>
      </c>
      <c r="D2" s="351" t="s">
        <v>213</v>
      </c>
      <c r="E2" s="351" t="s">
        <v>214</v>
      </c>
      <c r="F2" s="351" t="s">
        <v>216</v>
      </c>
      <c r="G2" s="459" t="s">
        <v>217</v>
      </c>
    </row>
    <row r="3" spans="1:9">
      <c r="A3" s="351" t="s">
        <v>403</v>
      </c>
      <c r="B3" s="460" t="s">
        <v>218</v>
      </c>
      <c r="C3" s="357">
        <v>36300</v>
      </c>
      <c r="D3" s="357">
        <v>1126</v>
      </c>
      <c r="E3" s="358">
        <v>1757</v>
      </c>
      <c r="F3" s="357">
        <f>SUM(D3:E3)</f>
        <v>2883</v>
      </c>
      <c r="G3" s="461"/>
      <c r="H3" s="426">
        <v>3494</v>
      </c>
    </row>
    <row r="4" spans="1:9">
      <c r="A4" s="462" t="s">
        <v>309</v>
      </c>
      <c r="B4" s="438"/>
      <c r="C4" s="440"/>
      <c r="D4" s="440">
        <f>SUM(D3:D3)</f>
        <v>1126</v>
      </c>
      <c r="E4" s="440">
        <f>SUM(E3:E3)</f>
        <v>1757</v>
      </c>
      <c r="F4" s="440">
        <f>SUM(F3:F3)</f>
        <v>2883</v>
      </c>
      <c r="G4" s="461"/>
      <c r="H4" s="349">
        <v>3606</v>
      </c>
    </row>
    <row r="5" spans="1:9">
      <c r="A5" s="351" t="s">
        <v>417</v>
      </c>
      <c r="B5" s="460" t="s">
        <v>219</v>
      </c>
      <c r="C5" s="357">
        <v>38200</v>
      </c>
      <c r="D5" s="357">
        <v>2368</v>
      </c>
      <c r="E5" s="358">
        <v>1849</v>
      </c>
      <c r="F5" s="357">
        <f>SUM(D5:E5)</f>
        <v>4217</v>
      </c>
      <c r="G5" s="461"/>
    </row>
    <row r="6" spans="1:9">
      <c r="A6" s="462" t="s">
        <v>310</v>
      </c>
      <c r="B6" s="438"/>
      <c r="C6" s="440"/>
      <c r="D6" s="440">
        <f>SUM(D5:D5)</f>
        <v>2368</v>
      </c>
      <c r="E6" s="440">
        <f>SUM(E5:E5)</f>
        <v>1849</v>
      </c>
      <c r="F6" s="440">
        <f>SUM(F5:F5)</f>
        <v>4217</v>
      </c>
      <c r="G6" s="461"/>
    </row>
    <row r="7" spans="1:9">
      <c r="A7" s="423" t="s">
        <v>220</v>
      </c>
      <c r="B7" s="424" t="s">
        <v>280</v>
      </c>
      <c r="C7" s="425">
        <v>50600</v>
      </c>
      <c r="D7" s="357">
        <v>1570</v>
      </c>
      <c r="E7" s="358">
        <v>2449</v>
      </c>
      <c r="F7" s="357">
        <f t="shared" ref="F7:F37" si="0">SUM(D7:E7)</f>
        <v>4019</v>
      </c>
      <c r="G7" s="463"/>
      <c r="I7" s="349" t="s">
        <v>281</v>
      </c>
    </row>
    <row r="8" spans="1:9">
      <c r="A8" s="423" t="s">
        <v>220</v>
      </c>
      <c r="B8" s="424" t="s">
        <v>235</v>
      </c>
      <c r="C8" s="425">
        <v>50600</v>
      </c>
      <c r="D8" s="357">
        <v>1570</v>
      </c>
      <c r="E8" s="358">
        <v>2449</v>
      </c>
      <c r="F8" s="357">
        <f t="shared" si="0"/>
        <v>4019</v>
      </c>
      <c r="G8" s="464"/>
    </row>
    <row r="9" spans="1:9">
      <c r="A9" s="423" t="s">
        <v>220</v>
      </c>
      <c r="B9" s="424" t="s">
        <v>225</v>
      </c>
      <c r="C9" s="425">
        <v>50600</v>
      </c>
      <c r="D9" s="357">
        <v>785</v>
      </c>
      <c r="E9" s="358">
        <v>2449</v>
      </c>
      <c r="F9" s="357">
        <f t="shared" si="0"/>
        <v>3234</v>
      </c>
      <c r="G9" s="464"/>
    </row>
    <row r="10" spans="1:9">
      <c r="A10" s="423" t="s">
        <v>220</v>
      </c>
      <c r="B10" s="424" t="s">
        <v>222</v>
      </c>
      <c r="C10" s="425">
        <v>55400</v>
      </c>
      <c r="D10" s="357">
        <v>859</v>
      </c>
      <c r="E10" s="358">
        <v>2681</v>
      </c>
      <c r="F10" s="357">
        <f t="shared" si="0"/>
        <v>3540</v>
      </c>
      <c r="G10" s="464"/>
    </row>
    <row r="11" spans="1:9">
      <c r="A11" s="423" t="s">
        <v>220</v>
      </c>
      <c r="B11" s="424" t="s">
        <v>226</v>
      </c>
      <c r="C11" s="425">
        <v>50600</v>
      </c>
      <c r="D11" s="357">
        <v>785</v>
      </c>
      <c r="E11" s="358">
        <v>2449</v>
      </c>
      <c r="F11" s="357">
        <f t="shared" si="0"/>
        <v>3234</v>
      </c>
      <c r="G11" s="464"/>
      <c r="H11" s="426"/>
      <c r="I11" s="427" t="s">
        <v>311</v>
      </c>
    </row>
    <row r="12" spans="1:9">
      <c r="A12" s="423" t="s">
        <v>220</v>
      </c>
      <c r="B12" s="424" t="s">
        <v>282</v>
      </c>
      <c r="C12" s="428">
        <v>55400</v>
      </c>
      <c r="D12" s="357">
        <v>2577</v>
      </c>
      <c r="E12" s="358">
        <v>2681</v>
      </c>
      <c r="F12" s="357">
        <f t="shared" si="0"/>
        <v>5258</v>
      </c>
      <c r="G12" s="464"/>
    </row>
    <row r="13" spans="1:9">
      <c r="A13" s="423" t="s">
        <v>180</v>
      </c>
      <c r="B13" s="424" t="s">
        <v>223</v>
      </c>
      <c r="C13" s="425">
        <v>0</v>
      </c>
      <c r="D13" s="357">
        <v>0</v>
      </c>
      <c r="E13" s="358">
        <v>0</v>
      </c>
      <c r="F13" s="357">
        <f t="shared" si="0"/>
        <v>0</v>
      </c>
      <c r="G13" s="464"/>
    </row>
    <row r="14" spans="1:9">
      <c r="A14" s="423" t="s">
        <v>220</v>
      </c>
      <c r="B14" s="424" t="s">
        <v>283</v>
      </c>
      <c r="C14" s="425">
        <v>48200</v>
      </c>
      <c r="D14" s="357">
        <v>1496</v>
      </c>
      <c r="E14" s="358">
        <v>2332</v>
      </c>
      <c r="F14" s="357">
        <f t="shared" si="0"/>
        <v>3828</v>
      </c>
      <c r="G14" s="464"/>
    </row>
    <row r="15" spans="1:9">
      <c r="A15" s="423" t="s">
        <v>220</v>
      </c>
      <c r="B15" s="424" t="s">
        <v>228</v>
      </c>
      <c r="C15" s="425">
        <v>42000</v>
      </c>
      <c r="D15" s="357">
        <v>651</v>
      </c>
      <c r="E15" s="358">
        <v>2032</v>
      </c>
      <c r="F15" s="357">
        <f t="shared" si="0"/>
        <v>2683</v>
      </c>
      <c r="G15" s="464"/>
    </row>
    <row r="16" spans="1:9">
      <c r="A16" s="423" t="s">
        <v>220</v>
      </c>
      <c r="B16" s="424" t="s">
        <v>284</v>
      </c>
      <c r="C16" s="425">
        <v>43900</v>
      </c>
      <c r="D16" s="357">
        <v>681</v>
      </c>
      <c r="E16" s="358">
        <v>2124</v>
      </c>
      <c r="F16" s="357">
        <f t="shared" si="0"/>
        <v>2805</v>
      </c>
      <c r="G16" s="464"/>
    </row>
    <row r="17" spans="1:10">
      <c r="A17" s="423" t="s">
        <v>220</v>
      </c>
      <c r="B17" s="424" t="s">
        <v>230</v>
      </c>
      <c r="C17" s="425">
        <v>48200</v>
      </c>
      <c r="D17" s="357">
        <v>1496</v>
      </c>
      <c r="E17" s="358">
        <v>2332</v>
      </c>
      <c r="F17" s="357">
        <f t="shared" si="0"/>
        <v>3828</v>
      </c>
      <c r="G17" s="464"/>
    </row>
    <row r="18" spans="1:10">
      <c r="A18" s="423" t="s">
        <v>220</v>
      </c>
      <c r="B18" s="429" t="s">
        <v>232</v>
      </c>
      <c r="C18" s="425">
        <v>43900</v>
      </c>
      <c r="D18" s="357">
        <v>1362</v>
      </c>
      <c r="E18" s="358">
        <v>2124</v>
      </c>
      <c r="F18" s="357">
        <f t="shared" si="0"/>
        <v>3486</v>
      </c>
      <c r="G18" s="464"/>
      <c r="I18" s="349" t="s">
        <v>312</v>
      </c>
    </row>
    <row r="19" spans="1:10">
      <c r="A19" s="423" t="s">
        <v>220</v>
      </c>
      <c r="B19" s="429" t="s">
        <v>285</v>
      </c>
      <c r="C19" s="425">
        <v>45800</v>
      </c>
      <c r="D19" s="357">
        <v>710</v>
      </c>
      <c r="E19" s="358">
        <v>2216</v>
      </c>
      <c r="F19" s="357">
        <f t="shared" si="0"/>
        <v>2926</v>
      </c>
      <c r="G19" s="464"/>
    </row>
    <row r="20" spans="1:10">
      <c r="A20" s="423" t="s">
        <v>220</v>
      </c>
      <c r="B20" s="424" t="s">
        <v>286</v>
      </c>
      <c r="C20" s="425">
        <v>42000</v>
      </c>
      <c r="D20" s="357">
        <v>651</v>
      </c>
      <c r="E20" s="358">
        <v>2032</v>
      </c>
      <c r="F20" s="357">
        <f t="shared" si="0"/>
        <v>2683</v>
      </c>
      <c r="G20" s="464"/>
      <c r="H20" s="360">
        <f>SUM(D7:D22)</f>
        <v>16800</v>
      </c>
      <c r="I20" s="360">
        <f>SUM(E7:E22)</f>
        <v>35364</v>
      </c>
      <c r="J20" s="349">
        <f>SUM(H19:I20)</f>
        <v>52164</v>
      </c>
    </row>
    <row r="21" spans="1:10">
      <c r="A21" s="423" t="s">
        <v>220</v>
      </c>
      <c r="B21" s="424" t="s">
        <v>287</v>
      </c>
      <c r="C21" s="425">
        <v>53000</v>
      </c>
      <c r="D21" s="357">
        <v>822</v>
      </c>
      <c r="E21" s="358">
        <v>2565</v>
      </c>
      <c r="F21" s="357">
        <f t="shared" si="0"/>
        <v>3387</v>
      </c>
      <c r="G21" s="464"/>
      <c r="H21" s="360"/>
    </row>
    <row r="22" spans="1:10">
      <c r="A22" s="423" t="s">
        <v>220</v>
      </c>
      <c r="B22" s="430" t="s">
        <v>234</v>
      </c>
      <c r="C22" s="425">
        <v>50600</v>
      </c>
      <c r="D22" s="357">
        <v>785</v>
      </c>
      <c r="E22" s="358">
        <v>2449</v>
      </c>
      <c r="F22" s="357">
        <f t="shared" si="0"/>
        <v>3234</v>
      </c>
      <c r="G22" s="464"/>
      <c r="H22" s="431"/>
    </row>
    <row r="23" spans="1:10">
      <c r="A23" s="432" t="s">
        <v>237</v>
      </c>
      <c r="B23" s="433" t="s">
        <v>238</v>
      </c>
      <c r="C23" s="434">
        <v>27470</v>
      </c>
      <c r="D23" s="435">
        <v>852</v>
      </c>
      <c r="E23" s="358">
        <v>1329</v>
      </c>
      <c r="F23" s="357">
        <f t="shared" si="0"/>
        <v>2181</v>
      </c>
      <c r="G23" s="464"/>
    </row>
    <row r="24" spans="1:10">
      <c r="A24" s="432" t="s">
        <v>237</v>
      </c>
      <c r="B24" s="433" t="s">
        <v>239</v>
      </c>
      <c r="C24" s="434">
        <v>48200</v>
      </c>
      <c r="D24" s="357">
        <v>748</v>
      </c>
      <c r="E24" s="358">
        <v>2332</v>
      </c>
      <c r="F24" s="357">
        <f t="shared" si="0"/>
        <v>3080</v>
      </c>
      <c r="G24" s="464"/>
      <c r="H24" s="360"/>
    </row>
    <row r="25" spans="1:10">
      <c r="A25" s="432" t="s">
        <v>237</v>
      </c>
      <c r="B25" s="433" t="s">
        <v>240</v>
      </c>
      <c r="C25" s="434">
        <v>27470</v>
      </c>
      <c r="D25" s="357">
        <v>426</v>
      </c>
      <c r="E25" s="358">
        <v>1329</v>
      </c>
      <c r="F25" s="357">
        <f t="shared" si="0"/>
        <v>1755</v>
      </c>
      <c r="G25" s="464" t="s">
        <v>288</v>
      </c>
      <c r="H25" s="360"/>
    </row>
    <row r="26" spans="1:10">
      <c r="A26" s="432" t="s">
        <v>237</v>
      </c>
      <c r="B26" s="433" t="s">
        <v>289</v>
      </c>
      <c r="C26" s="434">
        <v>27470</v>
      </c>
      <c r="D26" s="357">
        <v>426</v>
      </c>
      <c r="E26" s="358">
        <v>1329</v>
      </c>
      <c r="F26" s="357">
        <f t="shared" si="0"/>
        <v>1755</v>
      </c>
      <c r="G26" s="464"/>
      <c r="H26" s="360"/>
    </row>
    <row r="27" spans="1:10">
      <c r="A27" s="432" t="s">
        <v>237</v>
      </c>
      <c r="B27" s="433" t="s">
        <v>242</v>
      </c>
      <c r="C27" s="434">
        <v>0</v>
      </c>
      <c r="D27" s="357"/>
      <c r="E27" s="358"/>
      <c r="F27" s="357">
        <f t="shared" si="0"/>
        <v>0</v>
      </c>
      <c r="G27" s="464"/>
    </row>
    <row r="28" spans="1:10">
      <c r="A28" s="432" t="s">
        <v>237</v>
      </c>
      <c r="B28" s="433" t="s">
        <v>290</v>
      </c>
      <c r="C28" s="434">
        <v>0</v>
      </c>
      <c r="D28" s="357">
        <v>0</v>
      </c>
      <c r="E28" s="358">
        <v>0</v>
      </c>
      <c r="F28" s="412">
        <f t="shared" si="0"/>
        <v>0</v>
      </c>
      <c r="G28" s="464"/>
      <c r="H28" s="360"/>
      <c r="I28" s="349" t="s">
        <v>291</v>
      </c>
    </row>
    <row r="29" spans="1:10">
      <c r="A29" s="432" t="s">
        <v>237</v>
      </c>
      <c r="B29" s="433" t="s">
        <v>244</v>
      </c>
      <c r="C29" s="434">
        <v>0</v>
      </c>
      <c r="D29" s="357">
        <v>0</v>
      </c>
      <c r="E29" s="358">
        <v>0</v>
      </c>
      <c r="F29" s="357">
        <f t="shared" si="0"/>
        <v>0</v>
      </c>
      <c r="G29" s="464"/>
      <c r="I29" s="360"/>
    </row>
    <row r="30" spans="1:10">
      <c r="A30" s="432" t="s">
        <v>237</v>
      </c>
      <c r="B30" s="433" t="s">
        <v>292</v>
      </c>
      <c r="C30" s="436">
        <v>0</v>
      </c>
      <c r="D30" s="357">
        <v>0</v>
      </c>
      <c r="E30" s="358">
        <v>0</v>
      </c>
      <c r="F30" s="357">
        <f t="shared" si="0"/>
        <v>0</v>
      </c>
      <c r="G30" s="464"/>
      <c r="I30" s="360"/>
    </row>
    <row r="31" spans="1:10">
      <c r="A31" s="432" t="s">
        <v>237</v>
      </c>
      <c r="B31" s="433" t="s">
        <v>246</v>
      </c>
      <c r="C31" s="436">
        <v>27470</v>
      </c>
      <c r="D31" s="357">
        <v>426</v>
      </c>
      <c r="E31" s="358">
        <v>1329</v>
      </c>
      <c r="F31" s="357">
        <f t="shared" si="0"/>
        <v>1755</v>
      </c>
      <c r="G31" s="464"/>
      <c r="H31" s="360">
        <f>SUM(D23:D36)</f>
        <v>6892</v>
      </c>
      <c r="I31" s="360">
        <f>SUM(E23:E36)</f>
        <v>14014</v>
      </c>
      <c r="J31" s="360">
        <f>SUM(H31:I31)</f>
        <v>20906</v>
      </c>
    </row>
    <row r="32" spans="1:10">
      <c r="A32" s="432" t="s">
        <v>237</v>
      </c>
      <c r="B32" s="433" t="s">
        <v>293</v>
      </c>
      <c r="C32" s="436">
        <v>0</v>
      </c>
      <c r="D32" s="357"/>
      <c r="E32" s="358"/>
      <c r="F32" s="357">
        <f t="shared" si="0"/>
        <v>0</v>
      </c>
      <c r="G32" s="464"/>
      <c r="H32" s="360"/>
      <c r="I32" s="360"/>
    </row>
    <row r="33" spans="1:9">
      <c r="A33" s="432" t="s">
        <v>237</v>
      </c>
      <c r="B33" s="433" t="s">
        <v>294</v>
      </c>
      <c r="C33" s="436">
        <v>42000</v>
      </c>
      <c r="D33" s="357">
        <v>1953</v>
      </c>
      <c r="E33" s="358">
        <v>2032</v>
      </c>
      <c r="F33" s="357">
        <f t="shared" si="0"/>
        <v>3985</v>
      </c>
      <c r="G33" s="464"/>
      <c r="I33" s="360"/>
    </row>
    <row r="34" spans="1:9">
      <c r="A34" s="432" t="s">
        <v>237</v>
      </c>
      <c r="B34" s="433" t="s">
        <v>249</v>
      </c>
      <c r="C34" s="436">
        <v>31800</v>
      </c>
      <c r="D34" s="357">
        <v>739</v>
      </c>
      <c r="E34" s="358">
        <v>1539</v>
      </c>
      <c r="F34" s="357">
        <f t="shared" si="0"/>
        <v>2278</v>
      </c>
      <c r="G34" s="463"/>
      <c r="I34" s="360"/>
    </row>
    <row r="35" spans="1:9">
      <c r="A35" s="432" t="s">
        <v>237</v>
      </c>
      <c r="B35" s="433" t="s">
        <v>295</v>
      </c>
      <c r="C35" s="436">
        <v>27470</v>
      </c>
      <c r="D35" s="357">
        <v>852</v>
      </c>
      <c r="E35" s="358">
        <v>1329</v>
      </c>
      <c r="F35" s="357">
        <f t="shared" si="0"/>
        <v>2181</v>
      </c>
      <c r="G35" s="464"/>
      <c r="I35" s="360"/>
    </row>
    <row r="36" spans="1:9">
      <c r="A36" s="432" t="s">
        <v>237</v>
      </c>
      <c r="B36" s="433" t="s">
        <v>251</v>
      </c>
      <c r="C36" s="436">
        <v>30300</v>
      </c>
      <c r="D36" s="357">
        <v>470</v>
      </c>
      <c r="E36" s="358">
        <v>1466</v>
      </c>
      <c r="F36" s="357">
        <f t="shared" si="0"/>
        <v>1936</v>
      </c>
      <c r="G36" s="464"/>
      <c r="I36" s="360"/>
    </row>
    <row r="37" spans="1:9">
      <c r="A37" s="465" t="s">
        <v>184</v>
      </c>
      <c r="B37" s="466" t="s">
        <v>313</v>
      </c>
      <c r="C37" s="467">
        <v>92100</v>
      </c>
      <c r="D37" s="357">
        <v>1428</v>
      </c>
      <c r="E37" s="357">
        <v>4457</v>
      </c>
      <c r="F37" s="357">
        <f t="shared" si="0"/>
        <v>5885</v>
      </c>
      <c r="G37" s="464"/>
    </row>
    <row r="38" spans="1:9">
      <c r="A38" s="437" t="s">
        <v>314</v>
      </c>
      <c r="B38" s="438"/>
      <c r="C38" s="439"/>
      <c r="D38" s="440">
        <f>SUM(D7:D37)</f>
        <v>25120</v>
      </c>
      <c r="E38" s="440">
        <f>SUM(E7:E37)</f>
        <v>53835</v>
      </c>
      <c r="F38" s="440">
        <f>SUM(F7:F37)</f>
        <v>78955</v>
      </c>
      <c r="G38" s="461"/>
    </row>
    <row r="39" spans="1:9">
      <c r="A39" s="468" t="s">
        <v>126</v>
      </c>
      <c r="B39" s="469"/>
      <c r="C39" s="469"/>
      <c r="D39" s="469">
        <v>28614</v>
      </c>
      <c r="E39" s="469">
        <v>57441</v>
      </c>
      <c r="F39" s="445">
        <v>86055</v>
      </c>
      <c r="G39" s="470" t="s">
        <v>256</v>
      </c>
    </row>
    <row r="40" spans="1:9">
      <c r="A40" s="361" t="s">
        <v>257</v>
      </c>
      <c r="B40" s="441" t="s">
        <v>258</v>
      </c>
      <c r="C40" s="363">
        <v>27470</v>
      </c>
      <c r="D40" s="363">
        <v>319</v>
      </c>
      <c r="E40" s="442">
        <v>1329</v>
      </c>
      <c r="F40" s="363">
        <f>SUM(D40:E40)</f>
        <v>1648</v>
      </c>
      <c r="G40" s="471"/>
    </row>
    <row r="41" spans="1:9">
      <c r="A41" s="361" t="s">
        <v>185</v>
      </c>
      <c r="B41" s="441" t="s">
        <v>260</v>
      </c>
      <c r="C41" s="363">
        <v>38200</v>
      </c>
      <c r="D41" s="363">
        <v>2368</v>
      </c>
      <c r="E41" s="442">
        <v>1849</v>
      </c>
      <c r="F41" s="363">
        <f>SUM(D41:E41)</f>
        <v>4217</v>
      </c>
      <c r="G41" s="471"/>
    </row>
    <row r="42" spans="1:9">
      <c r="A42" s="361" t="s">
        <v>259</v>
      </c>
      <c r="B42" s="441"/>
      <c r="C42" s="363"/>
      <c r="D42" s="363">
        <v>0</v>
      </c>
      <c r="E42" s="442">
        <v>0</v>
      </c>
      <c r="F42" s="363">
        <v>0</v>
      </c>
      <c r="G42" s="471"/>
    </row>
    <row r="43" spans="1:9">
      <c r="A43" s="443" t="s">
        <v>126</v>
      </c>
      <c r="B43" s="444"/>
      <c r="C43" s="445"/>
      <c r="D43" s="445">
        <f>SUM(D40:D42)</f>
        <v>2687</v>
      </c>
      <c r="E43" s="446">
        <f>SUM(E40:E42)</f>
        <v>3178</v>
      </c>
      <c r="F43" s="445">
        <f>SUM(F40:F42)</f>
        <v>5865</v>
      </c>
      <c r="G43" s="471" t="s">
        <v>261</v>
      </c>
    </row>
    <row r="44" spans="1:9">
      <c r="A44" s="423" t="s">
        <v>401</v>
      </c>
      <c r="B44" s="424" t="s">
        <v>299</v>
      </c>
      <c r="C44" s="425">
        <v>42000</v>
      </c>
      <c r="D44" s="357">
        <v>651</v>
      </c>
      <c r="E44" s="358">
        <v>2032</v>
      </c>
      <c r="F44" s="357">
        <f>SUM(D44:E44)</f>
        <v>2683</v>
      </c>
      <c r="G44" s="472"/>
      <c r="I44" s="349" t="s">
        <v>300</v>
      </c>
    </row>
    <row r="45" spans="1:9">
      <c r="A45" s="423" t="s">
        <v>401</v>
      </c>
      <c r="B45" s="424" t="s">
        <v>301</v>
      </c>
      <c r="C45" s="425">
        <v>42000</v>
      </c>
      <c r="D45" s="357">
        <v>651</v>
      </c>
      <c r="E45" s="358">
        <v>2032</v>
      </c>
      <c r="F45" s="357">
        <f>SUM(D45:E45)</f>
        <v>2683</v>
      </c>
      <c r="G45" s="471"/>
    </row>
    <row r="46" spans="1:9">
      <c r="A46" s="423" t="s">
        <v>401</v>
      </c>
      <c r="B46" s="430" t="s">
        <v>302</v>
      </c>
      <c r="C46" s="425">
        <v>42000</v>
      </c>
      <c r="D46" s="357">
        <v>651</v>
      </c>
      <c r="E46" s="358">
        <v>2032</v>
      </c>
      <c r="F46" s="357">
        <f>SUM(D46:E46)</f>
        <v>2683</v>
      </c>
      <c r="G46" s="471"/>
    </row>
    <row r="47" spans="1:9">
      <c r="A47" s="443" t="s">
        <v>126</v>
      </c>
      <c r="B47" s="447"/>
      <c r="C47" s="448"/>
      <c r="D47" s="449">
        <f>SUM(D44:D46)</f>
        <v>1953</v>
      </c>
      <c r="E47" s="450">
        <f>SUM(E44:E46)</f>
        <v>6096</v>
      </c>
      <c r="F47" s="449">
        <f>SUM(F44:F46)</f>
        <v>8049</v>
      </c>
      <c r="G47" s="471" t="s">
        <v>267</v>
      </c>
    </row>
    <row r="48" spans="1:9">
      <c r="A48" s="473" t="s">
        <v>416</v>
      </c>
      <c r="B48" s="437" t="s">
        <v>262</v>
      </c>
      <c r="C48" s="440">
        <v>57800</v>
      </c>
      <c r="D48" s="440">
        <v>896</v>
      </c>
      <c r="E48" s="440">
        <v>2797</v>
      </c>
      <c r="F48" s="440">
        <f>SUM(D48:E48)</f>
        <v>3693</v>
      </c>
      <c r="G48" s="472" t="s">
        <v>263</v>
      </c>
    </row>
    <row r="49" spans="1:8">
      <c r="A49" s="437" t="s">
        <v>405</v>
      </c>
      <c r="B49" s="438" t="s">
        <v>264</v>
      </c>
      <c r="C49" s="440">
        <v>27470</v>
      </c>
      <c r="D49" s="440">
        <v>426</v>
      </c>
      <c r="E49" s="451">
        <v>1329</v>
      </c>
      <c r="F49" s="440">
        <f>SUM(D49:E49)</f>
        <v>1755</v>
      </c>
      <c r="G49" s="471" t="s">
        <v>265</v>
      </c>
    </row>
    <row r="50" spans="1:8">
      <c r="A50" s="361" t="s">
        <v>407</v>
      </c>
      <c r="B50" s="441" t="s">
        <v>268</v>
      </c>
      <c r="C50" s="363">
        <v>31800</v>
      </c>
      <c r="D50" s="363">
        <v>493</v>
      </c>
      <c r="E50" s="442">
        <v>1539</v>
      </c>
      <c r="F50" s="363">
        <f>SUM(D50:E50)</f>
        <v>2032</v>
      </c>
      <c r="G50" s="471" t="s">
        <v>303</v>
      </c>
    </row>
    <row r="51" spans="1:8">
      <c r="A51" s="361" t="s">
        <v>272</v>
      </c>
      <c r="B51" s="441" t="s">
        <v>273</v>
      </c>
      <c r="C51" s="363">
        <v>42000</v>
      </c>
      <c r="D51" s="363">
        <v>1302</v>
      </c>
      <c r="E51" s="442">
        <v>2032</v>
      </c>
      <c r="F51" s="363">
        <f>SUM(D51:E51)</f>
        <v>3334</v>
      </c>
      <c r="G51" s="471" t="s">
        <v>304</v>
      </c>
    </row>
    <row r="52" spans="1:8">
      <c r="A52" s="452" t="s">
        <v>216</v>
      </c>
      <c r="B52" s="453"/>
      <c r="C52" s="454">
        <f>SUM(C3:C51)</f>
        <v>1537790</v>
      </c>
      <c r="D52" s="455">
        <v>36371</v>
      </c>
      <c r="E52" s="455">
        <v>74412</v>
      </c>
      <c r="F52" s="455">
        <f>SUM(D52:E52)</f>
        <v>110783</v>
      </c>
      <c r="G52" s="472"/>
    </row>
    <row r="53" spans="1:8">
      <c r="A53" s="528" t="s">
        <v>307</v>
      </c>
      <c r="B53" s="529"/>
      <c r="C53" s="529"/>
      <c r="D53" s="529"/>
      <c r="E53" s="529"/>
      <c r="F53" s="529"/>
      <c r="G53" s="530"/>
    </row>
    <row r="54" spans="1:8">
      <c r="B54" s="456"/>
      <c r="G54" s="474"/>
      <c r="H54" s="360"/>
    </row>
  </sheetData>
  <mergeCells count="2">
    <mergeCell ref="A1:G1"/>
    <mergeCell ref="A53:G53"/>
  </mergeCells>
  <phoneticPr fontId="3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C0AD-E171-4422-A251-48D78BEBC615}">
  <dimension ref="A1:J52"/>
  <sheetViews>
    <sheetView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4" sqref="C14"/>
    </sheetView>
  </sheetViews>
  <sheetFormatPr defaultRowHeight="16.5"/>
  <cols>
    <col min="1" max="1" width="14.125" style="349" bestFit="1" customWidth="1"/>
    <col min="2" max="2" width="9" style="349"/>
    <col min="3" max="3" width="7.625" style="349" bestFit="1" customWidth="1"/>
    <col min="4" max="6" width="9" style="349"/>
    <col min="7" max="7" width="9.5" style="349" bestFit="1" customWidth="1"/>
    <col min="8" max="8" width="32.375" style="420" customWidth="1"/>
    <col min="9" max="16384" width="9" style="349"/>
  </cols>
  <sheetData>
    <row r="1" spans="1:10" ht="19.5">
      <c r="A1" s="527" t="s">
        <v>210</v>
      </c>
      <c r="B1" s="527"/>
      <c r="C1" s="527"/>
      <c r="D1" s="527"/>
      <c r="E1" s="527"/>
      <c r="F1" s="527"/>
      <c r="G1" s="527"/>
      <c r="H1" s="527"/>
    </row>
    <row r="2" spans="1:10" ht="21">
      <c r="A2" s="350" t="s">
        <v>211</v>
      </c>
      <c r="B2" s="350" t="s">
        <v>150</v>
      </c>
      <c r="C2" s="350" t="s">
        <v>212</v>
      </c>
      <c r="D2" s="351" t="s">
        <v>213</v>
      </c>
      <c r="E2" s="352" t="s">
        <v>214</v>
      </c>
      <c r="F2" s="353" t="s">
        <v>215</v>
      </c>
      <c r="G2" s="350" t="s">
        <v>216</v>
      </c>
      <c r="H2" s="354" t="s">
        <v>217</v>
      </c>
    </row>
    <row r="3" spans="1:10">
      <c r="A3" s="355" t="s">
        <v>403</v>
      </c>
      <c r="B3" s="355" t="s">
        <v>218</v>
      </c>
      <c r="C3" s="356">
        <v>33300</v>
      </c>
      <c r="D3" s="357">
        <v>872</v>
      </c>
      <c r="E3" s="358">
        <v>3089</v>
      </c>
      <c r="F3" s="358">
        <v>9</v>
      </c>
      <c r="G3" s="357">
        <f>SUM(D3:F3)</f>
        <v>3970</v>
      </c>
      <c r="H3" s="359"/>
      <c r="I3" s="360">
        <f>SUM(D3:D4)</f>
        <v>1788</v>
      </c>
    </row>
    <row r="4" spans="1:10">
      <c r="A4" s="355" t="s">
        <v>417</v>
      </c>
      <c r="B4" s="355" t="s">
        <v>219</v>
      </c>
      <c r="C4" s="356">
        <v>36300</v>
      </c>
      <c r="D4" s="357">
        <v>916</v>
      </c>
      <c r="E4" s="358">
        <v>3250</v>
      </c>
      <c r="F4" s="358">
        <v>10</v>
      </c>
      <c r="G4" s="357">
        <f>SUM(D4:F4)</f>
        <v>4176</v>
      </c>
      <c r="H4" s="359"/>
      <c r="I4" s="360">
        <v>6339</v>
      </c>
      <c r="J4" s="349">
        <v>19</v>
      </c>
    </row>
    <row r="5" spans="1:10">
      <c r="A5" s="361" t="s">
        <v>220</v>
      </c>
      <c r="B5" s="362" t="s">
        <v>221</v>
      </c>
      <c r="C5" s="363">
        <v>45800</v>
      </c>
      <c r="D5" s="357">
        <v>1100</v>
      </c>
      <c r="E5" s="364">
        <v>3904</v>
      </c>
      <c r="F5" s="364"/>
      <c r="G5" s="357">
        <f t="shared" ref="G5:G35" si="0">SUM(D5:E5)</f>
        <v>5004</v>
      </c>
      <c r="H5" s="365"/>
      <c r="I5" s="349">
        <v>19</v>
      </c>
    </row>
    <row r="6" spans="1:10">
      <c r="A6" s="361" t="s">
        <v>220</v>
      </c>
      <c r="B6" s="362" t="s">
        <v>222</v>
      </c>
      <c r="C6" s="363">
        <v>45800</v>
      </c>
      <c r="D6" s="357">
        <v>1100</v>
      </c>
      <c r="E6" s="364">
        <v>3909</v>
      </c>
      <c r="F6" s="364"/>
      <c r="G6" s="357">
        <f t="shared" si="0"/>
        <v>5009</v>
      </c>
      <c r="H6" s="366"/>
    </row>
    <row r="7" spans="1:10">
      <c r="A7" s="361" t="s">
        <v>220</v>
      </c>
      <c r="B7" s="362" t="s">
        <v>223</v>
      </c>
      <c r="C7" s="363"/>
      <c r="D7" s="357"/>
      <c r="E7" s="364"/>
      <c r="F7" s="364"/>
      <c r="G7" s="357">
        <f t="shared" si="0"/>
        <v>0</v>
      </c>
      <c r="H7" s="366"/>
    </row>
    <row r="8" spans="1:10">
      <c r="A8" s="361" t="s">
        <v>220</v>
      </c>
      <c r="B8" s="362" t="s">
        <v>224</v>
      </c>
      <c r="C8" s="363">
        <v>45800</v>
      </c>
      <c r="D8" s="357">
        <v>1100</v>
      </c>
      <c r="E8" s="364">
        <v>3909</v>
      </c>
      <c r="F8" s="364"/>
      <c r="G8" s="357">
        <f t="shared" si="0"/>
        <v>5009</v>
      </c>
      <c r="H8" s="366"/>
    </row>
    <row r="9" spans="1:10">
      <c r="A9" s="361" t="s">
        <v>220</v>
      </c>
      <c r="B9" s="362" t="s">
        <v>225</v>
      </c>
      <c r="C9" s="363">
        <v>45800</v>
      </c>
      <c r="D9" s="357">
        <v>1100</v>
      </c>
      <c r="E9" s="364">
        <v>3904</v>
      </c>
      <c r="F9" s="364"/>
      <c r="G9" s="357">
        <f t="shared" si="0"/>
        <v>5004</v>
      </c>
      <c r="H9" s="366"/>
    </row>
    <row r="10" spans="1:10">
      <c r="A10" s="361" t="s">
        <v>220</v>
      </c>
      <c r="B10" s="362" t="s">
        <v>226</v>
      </c>
      <c r="C10" s="363">
        <v>45800</v>
      </c>
      <c r="D10" s="357">
        <v>1100</v>
      </c>
      <c r="E10" s="364">
        <v>3904</v>
      </c>
      <c r="F10" s="364"/>
      <c r="G10" s="357">
        <f t="shared" si="0"/>
        <v>5004</v>
      </c>
      <c r="H10" s="366"/>
    </row>
    <row r="11" spans="1:10">
      <c r="A11" s="361" t="s">
        <v>220</v>
      </c>
      <c r="B11" s="362" t="s">
        <v>227</v>
      </c>
      <c r="C11" s="363">
        <v>45800</v>
      </c>
      <c r="D11" s="357">
        <v>1100</v>
      </c>
      <c r="E11" s="364">
        <v>3901</v>
      </c>
      <c r="F11" s="364"/>
      <c r="G11" s="357">
        <f t="shared" si="0"/>
        <v>5001</v>
      </c>
      <c r="H11" s="366"/>
    </row>
    <row r="12" spans="1:10">
      <c r="A12" s="361" t="s">
        <v>220</v>
      </c>
      <c r="B12" s="362" t="s">
        <v>228</v>
      </c>
      <c r="C12" s="367">
        <v>42000</v>
      </c>
      <c r="D12" s="357">
        <v>1008</v>
      </c>
      <c r="E12" s="364">
        <v>3574</v>
      </c>
      <c r="F12" s="364"/>
      <c r="G12" s="357">
        <f t="shared" si="0"/>
        <v>4582</v>
      </c>
      <c r="H12" s="366"/>
    </row>
    <row r="13" spans="1:10">
      <c r="A13" s="361" t="s">
        <v>220</v>
      </c>
      <c r="B13" s="362" t="s">
        <v>229</v>
      </c>
      <c r="C13" s="363">
        <v>43900</v>
      </c>
      <c r="D13" s="357">
        <v>1054</v>
      </c>
      <c r="E13" s="364">
        <v>3735</v>
      </c>
      <c r="F13" s="364"/>
      <c r="G13" s="357">
        <f t="shared" si="0"/>
        <v>4789</v>
      </c>
      <c r="H13" s="366"/>
    </row>
    <row r="14" spans="1:10">
      <c r="A14" s="361" t="s">
        <v>220</v>
      </c>
      <c r="B14" s="368" t="s">
        <v>230</v>
      </c>
      <c r="C14" s="367">
        <v>45800</v>
      </c>
      <c r="D14" s="357">
        <v>1100</v>
      </c>
      <c r="E14" s="364">
        <v>3901</v>
      </c>
      <c r="F14" s="364"/>
      <c r="G14" s="357">
        <f t="shared" si="0"/>
        <v>5001</v>
      </c>
      <c r="H14" s="366"/>
    </row>
    <row r="15" spans="1:10">
      <c r="A15" s="361" t="s">
        <v>220</v>
      </c>
      <c r="B15" s="368" t="s">
        <v>231</v>
      </c>
      <c r="C15" s="363">
        <v>45800</v>
      </c>
      <c r="D15" s="357">
        <v>1100</v>
      </c>
      <c r="E15" s="358">
        <v>3898</v>
      </c>
      <c r="F15" s="364"/>
      <c r="G15" s="357">
        <f t="shared" si="0"/>
        <v>4998</v>
      </c>
      <c r="H15" s="366"/>
    </row>
    <row r="16" spans="1:10">
      <c r="A16" s="361" t="s">
        <v>220</v>
      </c>
      <c r="B16" s="368" t="s">
        <v>232</v>
      </c>
      <c r="C16" s="363">
        <v>43900</v>
      </c>
      <c r="D16" s="357">
        <v>1054</v>
      </c>
      <c r="E16" s="358">
        <v>3735</v>
      </c>
      <c r="F16" s="364"/>
      <c r="G16" s="357">
        <f t="shared" si="0"/>
        <v>4789</v>
      </c>
      <c r="H16" s="366"/>
    </row>
    <row r="17" spans="1:9">
      <c r="A17" s="361" t="s">
        <v>220</v>
      </c>
      <c r="B17" s="368" t="s">
        <v>233</v>
      </c>
      <c r="C17" s="367">
        <v>40100</v>
      </c>
      <c r="D17" s="357">
        <v>1008</v>
      </c>
      <c r="E17" s="364">
        <v>3574</v>
      </c>
      <c r="F17" s="364"/>
      <c r="G17" s="357">
        <f t="shared" si="0"/>
        <v>4582</v>
      </c>
      <c r="H17" s="366"/>
    </row>
    <row r="18" spans="1:9">
      <c r="A18" s="361" t="s">
        <v>220</v>
      </c>
      <c r="B18" s="362" t="s">
        <v>234</v>
      </c>
      <c r="C18" s="363">
        <v>45800</v>
      </c>
      <c r="D18" s="357">
        <v>1100</v>
      </c>
      <c r="E18" s="364">
        <v>3904</v>
      </c>
      <c r="F18" s="364"/>
      <c r="G18" s="357">
        <f t="shared" si="0"/>
        <v>5004</v>
      </c>
      <c r="H18" s="366"/>
    </row>
    <row r="19" spans="1:9">
      <c r="A19" s="361" t="s">
        <v>180</v>
      </c>
      <c r="B19" s="362" t="s">
        <v>235</v>
      </c>
      <c r="C19" s="363">
        <v>45800</v>
      </c>
      <c r="D19" s="357">
        <v>1100</v>
      </c>
      <c r="E19" s="364">
        <v>3904</v>
      </c>
      <c r="F19" s="364"/>
      <c r="G19" s="357">
        <f t="shared" si="0"/>
        <v>5004</v>
      </c>
      <c r="H19" s="366"/>
    </row>
    <row r="20" spans="1:9">
      <c r="A20" s="361" t="s">
        <v>220</v>
      </c>
      <c r="B20" s="362" t="s">
        <v>236</v>
      </c>
      <c r="C20" s="363">
        <v>45800</v>
      </c>
      <c r="D20" s="357">
        <v>1100</v>
      </c>
      <c r="E20" s="364">
        <v>3906</v>
      </c>
      <c r="F20" s="364"/>
      <c r="G20" s="357">
        <v>5004</v>
      </c>
      <c r="H20" s="366"/>
      <c r="I20" s="360">
        <f>SUM(D5:D20)</f>
        <v>16224</v>
      </c>
    </row>
    <row r="21" spans="1:9">
      <c r="A21" s="369" t="s">
        <v>237</v>
      </c>
      <c r="B21" s="370" t="s">
        <v>238</v>
      </c>
      <c r="C21" s="371">
        <v>27470</v>
      </c>
      <c r="D21" s="364">
        <v>22</v>
      </c>
      <c r="E21" s="364">
        <v>78</v>
      </c>
      <c r="F21" s="364"/>
      <c r="G21" s="357">
        <f t="shared" si="0"/>
        <v>100</v>
      </c>
      <c r="H21" s="366"/>
      <c r="I21" s="360">
        <f>SUM(E5:E20)</f>
        <v>57562</v>
      </c>
    </row>
    <row r="22" spans="1:9">
      <c r="A22" s="369" t="s">
        <v>237</v>
      </c>
      <c r="B22" s="370" t="s">
        <v>239</v>
      </c>
      <c r="C22" s="371">
        <v>45800</v>
      </c>
      <c r="D22" s="364">
        <v>37</v>
      </c>
      <c r="E22" s="364">
        <v>131</v>
      </c>
      <c r="F22" s="364"/>
      <c r="G22" s="357">
        <f t="shared" si="0"/>
        <v>168</v>
      </c>
      <c r="H22" s="372"/>
    </row>
    <row r="23" spans="1:9">
      <c r="A23" s="369" t="s">
        <v>237</v>
      </c>
      <c r="B23" s="370" t="s">
        <v>240</v>
      </c>
      <c r="C23" s="371">
        <v>27470</v>
      </c>
      <c r="D23" s="364">
        <v>22</v>
      </c>
      <c r="E23" s="364">
        <v>78</v>
      </c>
      <c r="F23" s="364"/>
      <c r="G23" s="357">
        <f t="shared" si="0"/>
        <v>100</v>
      </c>
      <c r="H23" s="366"/>
    </row>
    <row r="24" spans="1:9">
      <c r="A24" s="369" t="s">
        <v>237</v>
      </c>
      <c r="B24" s="370" t="s">
        <v>241</v>
      </c>
      <c r="C24" s="371">
        <v>27470</v>
      </c>
      <c r="D24" s="364">
        <v>22</v>
      </c>
      <c r="E24" s="364">
        <v>78</v>
      </c>
      <c r="F24" s="364"/>
      <c r="G24" s="357">
        <f t="shared" si="0"/>
        <v>100</v>
      </c>
      <c r="H24" s="366"/>
    </row>
    <row r="25" spans="1:9">
      <c r="A25" s="369" t="s">
        <v>237</v>
      </c>
      <c r="B25" s="370" t="s">
        <v>242</v>
      </c>
      <c r="C25" s="371">
        <v>27470</v>
      </c>
      <c r="D25" s="364">
        <v>0</v>
      </c>
      <c r="E25" s="364">
        <v>1</v>
      </c>
      <c r="F25" s="364"/>
      <c r="G25" s="357">
        <f t="shared" si="0"/>
        <v>1</v>
      </c>
      <c r="H25" s="366"/>
    </row>
    <row r="26" spans="1:9">
      <c r="A26" s="369" t="s">
        <v>237</v>
      </c>
      <c r="B26" s="370" t="s">
        <v>243</v>
      </c>
      <c r="C26" s="371">
        <v>11100</v>
      </c>
      <c r="D26" s="364">
        <v>9</v>
      </c>
      <c r="E26" s="364">
        <v>32</v>
      </c>
      <c r="F26" s="364"/>
      <c r="G26" s="357">
        <f t="shared" si="0"/>
        <v>41</v>
      </c>
      <c r="H26" s="372"/>
    </row>
    <row r="27" spans="1:9">
      <c r="A27" s="369" t="s">
        <v>237</v>
      </c>
      <c r="B27" s="370" t="s">
        <v>244</v>
      </c>
      <c r="C27" s="371">
        <v>27470</v>
      </c>
      <c r="D27" s="364">
        <v>22</v>
      </c>
      <c r="E27" s="364">
        <v>78</v>
      </c>
      <c r="F27" s="364"/>
      <c r="G27" s="357">
        <f t="shared" si="0"/>
        <v>100</v>
      </c>
      <c r="H27" s="372"/>
    </row>
    <row r="28" spans="1:9">
      <c r="A28" s="369" t="s">
        <v>237</v>
      </c>
      <c r="B28" s="370" t="s">
        <v>245</v>
      </c>
      <c r="C28" s="371">
        <v>27470</v>
      </c>
      <c r="D28" s="364">
        <v>0</v>
      </c>
      <c r="E28" s="364">
        <v>1</v>
      </c>
      <c r="F28" s="364"/>
      <c r="G28" s="357">
        <f t="shared" si="0"/>
        <v>1</v>
      </c>
      <c r="H28" s="372"/>
    </row>
    <row r="29" spans="1:9">
      <c r="A29" s="369" t="s">
        <v>237</v>
      </c>
      <c r="B29" s="370" t="s">
        <v>246</v>
      </c>
      <c r="C29" s="373">
        <v>11100</v>
      </c>
      <c r="D29" s="364">
        <v>9</v>
      </c>
      <c r="E29" s="364">
        <v>32</v>
      </c>
      <c r="F29" s="364"/>
      <c r="G29" s="357">
        <f t="shared" si="0"/>
        <v>41</v>
      </c>
      <c r="H29" s="374"/>
    </row>
    <row r="30" spans="1:9">
      <c r="A30" s="369" t="s">
        <v>237</v>
      </c>
      <c r="B30" s="370" t="s">
        <v>247</v>
      </c>
      <c r="C30" s="373">
        <v>31800</v>
      </c>
      <c r="D30" s="364">
        <v>25</v>
      </c>
      <c r="E30" s="364">
        <v>90</v>
      </c>
      <c r="F30" s="364"/>
      <c r="G30" s="357">
        <f t="shared" si="0"/>
        <v>115</v>
      </c>
      <c r="H30" s="374"/>
    </row>
    <row r="31" spans="1:9">
      <c r="A31" s="369" t="s">
        <v>237</v>
      </c>
      <c r="B31" s="370" t="s">
        <v>248</v>
      </c>
      <c r="C31" s="373">
        <v>42000</v>
      </c>
      <c r="D31" s="357">
        <v>34</v>
      </c>
      <c r="E31" s="364">
        <v>120</v>
      </c>
      <c r="F31" s="364"/>
      <c r="G31" s="357">
        <f t="shared" si="0"/>
        <v>154</v>
      </c>
      <c r="H31" s="372"/>
    </row>
    <row r="32" spans="1:9">
      <c r="A32" s="369" t="s">
        <v>237</v>
      </c>
      <c r="B32" s="370" t="s">
        <v>249</v>
      </c>
      <c r="C32" s="373">
        <v>31800</v>
      </c>
      <c r="D32" s="364">
        <v>25</v>
      </c>
      <c r="E32" s="364">
        <v>90</v>
      </c>
      <c r="F32" s="364"/>
      <c r="G32" s="357">
        <f>SUM(D32:E32)</f>
        <v>115</v>
      </c>
      <c r="H32" s="374"/>
    </row>
    <row r="33" spans="1:9">
      <c r="A33" s="369" t="s">
        <v>237</v>
      </c>
      <c r="B33" s="370" t="s">
        <v>250</v>
      </c>
      <c r="C33" s="373">
        <v>27470</v>
      </c>
      <c r="D33" s="364">
        <v>22</v>
      </c>
      <c r="E33" s="364">
        <v>78</v>
      </c>
      <c r="F33" s="364"/>
      <c r="G33" s="357">
        <f t="shared" si="0"/>
        <v>100</v>
      </c>
      <c r="H33" s="374"/>
    </row>
    <row r="34" spans="1:9">
      <c r="A34" s="369" t="s">
        <v>237</v>
      </c>
      <c r="B34" s="370" t="s">
        <v>251</v>
      </c>
      <c r="C34" s="373">
        <v>30300</v>
      </c>
      <c r="D34" s="364">
        <v>24</v>
      </c>
      <c r="E34" s="364">
        <v>86</v>
      </c>
      <c r="F34" s="364"/>
      <c r="G34" s="357">
        <f t="shared" si="0"/>
        <v>110</v>
      </c>
      <c r="H34" s="374"/>
    </row>
    <row r="35" spans="1:9">
      <c r="A35" s="375" t="s">
        <v>413</v>
      </c>
      <c r="B35" s="376" t="s">
        <v>252</v>
      </c>
      <c r="C35" s="377"/>
      <c r="D35" s="364">
        <v>44</v>
      </c>
      <c r="E35" s="364">
        <v>156</v>
      </c>
      <c r="F35" s="364"/>
      <c r="G35" s="357">
        <f t="shared" si="0"/>
        <v>200</v>
      </c>
      <c r="H35" s="378"/>
      <c r="I35" s="360">
        <f>SUM(D21:D35)</f>
        <v>317</v>
      </c>
    </row>
    <row r="36" spans="1:9">
      <c r="A36" s="375"/>
      <c r="B36" s="531" t="s">
        <v>253</v>
      </c>
      <c r="C36" s="532"/>
      <c r="D36" s="364"/>
      <c r="E36" s="364"/>
      <c r="F36" s="364"/>
      <c r="G36" s="357"/>
      <c r="H36" s="378"/>
      <c r="I36" s="360">
        <f>SUM(E21:E35)</f>
        <v>1129</v>
      </c>
    </row>
    <row r="37" spans="1:9">
      <c r="A37" s="379" t="s">
        <v>184</v>
      </c>
      <c r="B37" s="380" t="s">
        <v>254</v>
      </c>
      <c r="C37" s="381"/>
      <c r="D37" s="357">
        <v>638</v>
      </c>
      <c r="E37" s="357">
        <v>2285</v>
      </c>
      <c r="F37" s="364"/>
      <c r="G37" s="357">
        <f>SUM(D37:E37)</f>
        <v>2923</v>
      </c>
      <c r="H37" s="374"/>
    </row>
    <row r="38" spans="1:9">
      <c r="A38" s="382" t="s">
        <v>255</v>
      </c>
      <c r="B38" s="383"/>
      <c r="C38" s="383"/>
      <c r="D38" s="383">
        <f>SUM(D3:D37)</f>
        <v>18967</v>
      </c>
      <c r="E38" s="384">
        <f>SUM(E3:E37)</f>
        <v>67315</v>
      </c>
      <c r="F38" s="384">
        <v>19</v>
      </c>
      <c r="G38" s="385">
        <f>SUM(D38:F38)</f>
        <v>86301</v>
      </c>
      <c r="H38" s="386" t="s">
        <v>256</v>
      </c>
    </row>
    <row r="39" spans="1:9">
      <c r="A39" s="387" t="s">
        <v>257</v>
      </c>
      <c r="B39" s="388" t="s">
        <v>258</v>
      </c>
      <c r="C39" s="389">
        <v>27470</v>
      </c>
      <c r="D39" s="390">
        <v>494</v>
      </c>
      <c r="E39" s="391">
        <v>2337</v>
      </c>
      <c r="F39" s="391">
        <v>7</v>
      </c>
      <c r="G39" s="390">
        <f>SUM(D39:F39)</f>
        <v>2838</v>
      </c>
      <c r="H39" s="392"/>
    </row>
    <row r="40" spans="1:9">
      <c r="A40" s="393" t="s">
        <v>185</v>
      </c>
      <c r="B40" s="394" t="s">
        <v>260</v>
      </c>
      <c r="C40" s="395">
        <v>38200</v>
      </c>
      <c r="D40" s="395">
        <v>916</v>
      </c>
      <c r="E40" s="396">
        <v>3250</v>
      </c>
      <c r="F40" s="396">
        <v>9</v>
      </c>
      <c r="G40" s="395">
        <f>SUM(D40:F40)</f>
        <v>4175</v>
      </c>
      <c r="H40" s="392"/>
    </row>
    <row r="41" spans="1:9">
      <c r="A41" s="397" t="s">
        <v>126</v>
      </c>
      <c r="B41" s="398"/>
      <c r="C41" s="399"/>
      <c r="D41" s="399">
        <f>SUM(D39:D40)</f>
        <v>1410</v>
      </c>
      <c r="E41" s="400">
        <f>SUM(E39:E40)</f>
        <v>5587</v>
      </c>
      <c r="F41" s="400">
        <v>16</v>
      </c>
      <c r="G41" s="399">
        <f>SUM(G39:G40)</f>
        <v>7013</v>
      </c>
      <c r="H41" s="392" t="s">
        <v>261</v>
      </c>
    </row>
    <row r="42" spans="1:9">
      <c r="A42" s="401" t="s">
        <v>416</v>
      </c>
      <c r="B42" s="402" t="s">
        <v>262</v>
      </c>
      <c r="C42" s="403">
        <v>45800</v>
      </c>
      <c r="D42" s="357">
        <v>1100</v>
      </c>
      <c r="E42" s="404">
        <v>3912</v>
      </c>
      <c r="F42" s="404">
        <v>0</v>
      </c>
      <c r="G42" s="357">
        <f t="shared" ref="G42:G43" si="1">SUM(D42:F42)</f>
        <v>5012</v>
      </c>
      <c r="H42" s="405" t="s">
        <v>263</v>
      </c>
    </row>
    <row r="43" spans="1:9">
      <c r="A43" s="406" t="s">
        <v>405</v>
      </c>
      <c r="B43" s="407" t="s">
        <v>264</v>
      </c>
      <c r="C43" s="408">
        <v>27470</v>
      </c>
      <c r="D43" s="357">
        <v>659</v>
      </c>
      <c r="E43" s="409">
        <v>2337</v>
      </c>
      <c r="F43" s="409">
        <v>7</v>
      </c>
      <c r="G43" s="357">
        <f t="shared" si="1"/>
        <v>3003</v>
      </c>
      <c r="H43" s="392" t="s">
        <v>265</v>
      </c>
    </row>
    <row r="44" spans="1:9">
      <c r="A44" s="361" t="s">
        <v>220</v>
      </c>
      <c r="B44" s="368" t="s">
        <v>231</v>
      </c>
      <c r="C44" s="363">
        <v>42000</v>
      </c>
      <c r="D44" s="357">
        <v>1008</v>
      </c>
      <c r="E44" s="358">
        <v>3574</v>
      </c>
      <c r="F44" s="358"/>
      <c r="G44" s="357">
        <f t="shared" ref="G44:G46" si="2">SUM(D44:E44)</f>
        <v>4582</v>
      </c>
      <c r="H44" s="392"/>
    </row>
    <row r="45" spans="1:9">
      <c r="A45" s="361" t="s">
        <v>220</v>
      </c>
      <c r="B45" s="362" t="s">
        <v>266</v>
      </c>
      <c r="C45" s="363">
        <v>42000</v>
      </c>
      <c r="D45" s="357">
        <v>1008</v>
      </c>
      <c r="E45" s="358">
        <v>3574</v>
      </c>
      <c r="F45" s="358"/>
      <c r="G45" s="357">
        <f t="shared" si="2"/>
        <v>4582</v>
      </c>
      <c r="H45" s="366"/>
    </row>
    <row r="46" spans="1:9">
      <c r="A46" s="361" t="s">
        <v>220</v>
      </c>
      <c r="B46" s="362" t="s">
        <v>240</v>
      </c>
      <c r="C46" s="363">
        <v>42000</v>
      </c>
      <c r="D46" s="357">
        <v>1008</v>
      </c>
      <c r="E46" s="364">
        <v>3574</v>
      </c>
      <c r="F46" s="364"/>
      <c r="G46" s="357">
        <f t="shared" si="2"/>
        <v>4582</v>
      </c>
      <c r="H46" s="392"/>
    </row>
    <row r="47" spans="1:9">
      <c r="A47" s="397" t="s">
        <v>126</v>
      </c>
      <c r="B47" s="398"/>
      <c r="C47" s="399"/>
      <c r="D47" s="399">
        <f>SUM(D44:D46)</f>
        <v>3024</v>
      </c>
      <c r="E47" s="400">
        <f>SUM(E44:E46)</f>
        <v>10722</v>
      </c>
      <c r="F47" s="400">
        <v>0</v>
      </c>
      <c r="G47" s="399">
        <f>SUM(D47:E47)</f>
        <v>13746</v>
      </c>
      <c r="H47" s="392" t="s">
        <v>267</v>
      </c>
    </row>
    <row r="48" spans="1:9">
      <c r="A48" s="410" t="s">
        <v>407</v>
      </c>
      <c r="B48" s="411" t="s">
        <v>268</v>
      </c>
      <c r="C48" s="412">
        <v>31800</v>
      </c>
      <c r="D48" s="412">
        <v>764</v>
      </c>
      <c r="E48" s="413">
        <v>2707</v>
      </c>
      <c r="F48" s="413"/>
      <c r="G48" s="412">
        <f>SUM(D48:E48)</f>
        <v>3471</v>
      </c>
      <c r="H48" s="392" t="s">
        <v>269</v>
      </c>
    </row>
    <row r="49" spans="1:8">
      <c r="A49" s="410" t="s">
        <v>409</v>
      </c>
      <c r="B49" s="411" t="s">
        <v>270</v>
      </c>
      <c r="C49" s="412">
        <v>31800</v>
      </c>
      <c r="D49" s="412">
        <v>916</v>
      </c>
      <c r="E49" s="413">
        <v>3248</v>
      </c>
      <c r="F49" s="413"/>
      <c r="G49" s="412">
        <f>SUM(D49:E49)</f>
        <v>4164</v>
      </c>
      <c r="H49" s="392" t="s">
        <v>271</v>
      </c>
    </row>
    <row r="50" spans="1:8">
      <c r="A50" s="410" t="s">
        <v>272</v>
      </c>
      <c r="B50" s="411" t="s">
        <v>273</v>
      </c>
      <c r="C50" s="412">
        <v>42000</v>
      </c>
      <c r="D50" s="412">
        <v>1008</v>
      </c>
      <c r="E50" s="413">
        <v>3574</v>
      </c>
      <c r="F50" s="413"/>
      <c r="G50" s="412">
        <f>SUM(D50:E50)</f>
        <v>4582</v>
      </c>
      <c r="H50" s="392" t="s">
        <v>274</v>
      </c>
    </row>
    <row r="51" spans="1:8">
      <c r="A51" s="414" t="s">
        <v>216</v>
      </c>
      <c r="B51" s="415"/>
      <c r="C51" s="416"/>
      <c r="D51" s="417">
        <v>27848</v>
      </c>
      <c r="E51" s="418">
        <v>99402</v>
      </c>
      <c r="F51" s="418">
        <v>42</v>
      </c>
      <c r="G51" s="417">
        <v>127292</v>
      </c>
      <c r="H51" s="405" t="s">
        <v>275</v>
      </c>
    </row>
    <row r="52" spans="1:8">
      <c r="A52" s="419" t="s">
        <v>276</v>
      </c>
    </row>
  </sheetData>
  <mergeCells count="2">
    <mergeCell ref="A1:H1"/>
    <mergeCell ref="B36:C36"/>
  </mergeCells>
  <phoneticPr fontId="3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X59"/>
  <sheetViews>
    <sheetView showZeros="0" view="pageBreakPreview" zoomScale="80" zoomScaleNormal="80" zoomScaleSheetLayoutView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H2" sqref="H2"/>
    </sheetView>
  </sheetViews>
  <sheetFormatPr defaultRowHeight="16.5"/>
  <cols>
    <col min="1" max="1" width="16.125" style="178" bestFit="1" customWidth="1"/>
    <col min="2" max="2" width="17.5" style="178" customWidth="1"/>
    <col min="3" max="3" width="13.625" style="178" customWidth="1"/>
    <col min="4" max="12" width="7.625" style="178" customWidth="1"/>
    <col min="13" max="14" width="7.625" style="190" customWidth="1"/>
    <col min="15" max="17" width="8.5" style="190" customWidth="1"/>
    <col min="18" max="18" width="42.75" style="178" customWidth="1"/>
    <col min="19" max="19" width="8" style="202" bestFit="1" customWidth="1"/>
    <col min="20" max="20" width="23.125" style="178" bestFit="1" customWidth="1"/>
    <col min="21" max="22" width="7.625" style="178" customWidth="1"/>
    <col min="23" max="23" width="7.875" style="178" customWidth="1"/>
    <col min="24" max="24" width="9.625" style="178" customWidth="1"/>
    <col min="25" max="25" width="13.375" style="178" customWidth="1"/>
    <col min="26" max="260" width="8.875" style="178"/>
    <col min="261" max="261" width="11.125" style="178" customWidth="1"/>
    <col min="262" max="262" width="8.625" style="178" customWidth="1"/>
    <col min="263" max="263" width="7" style="178" customWidth="1"/>
    <col min="264" max="264" width="8.625" style="178" customWidth="1"/>
    <col min="265" max="265" width="6.5" style="178" customWidth="1"/>
    <col min="266" max="266" width="7.625" style="178" customWidth="1"/>
    <col min="267" max="267" width="7.125" style="178" customWidth="1"/>
    <col min="268" max="268" width="9.125" style="178" customWidth="1"/>
    <col min="269" max="269" width="7.625" style="178" customWidth="1"/>
    <col min="270" max="270" width="6.875" style="178" customWidth="1"/>
    <col min="271" max="271" width="7.625" style="178" customWidth="1"/>
    <col min="272" max="272" width="8.875" style="178" customWidth="1"/>
    <col min="273" max="273" width="16" style="178" customWidth="1"/>
    <col min="274" max="274" width="7.125" style="178" customWidth="1"/>
    <col min="275" max="275" width="14.125" style="178" customWidth="1"/>
    <col min="276" max="276" width="6.625" style="178" customWidth="1"/>
    <col min="277" max="278" width="7.625" style="178" customWidth="1"/>
    <col min="279" max="279" width="7.875" style="178" customWidth="1"/>
    <col min="280" max="280" width="9.625" style="178" customWidth="1"/>
    <col min="281" max="281" width="13.375" style="178" customWidth="1"/>
    <col min="282" max="516" width="8.875" style="178"/>
    <col min="517" max="517" width="11.125" style="178" customWidth="1"/>
    <col min="518" max="518" width="8.625" style="178" customWidth="1"/>
    <col min="519" max="519" width="7" style="178" customWidth="1"/>
    <col min="520" max="520" width="8.625" style="178" customWidth="1"/>
    <col min="521" max="521" width="6.5" style="178" customWidth="1"/>
    <col min="522" max="522" width="7.625" style="178" customWidth="1"/>
    <col min="523" max="523" width="7.125" style="178" customWidth="1"/>
    <col min="524" max="524" width="9.125" style="178" customWidth="1"/>
    <col min="525" max="525" width="7.625" style="178" customWidth="1"/>
    <col min="526" max="526" width="6.875" style="178" customWidth="1"/>
    <col min="527" max="527" width="7.625" style="178" customWidth="1"/>
    <col min="528" max="528" width="8.875" style="178" customWidth="1"/>
    <col min="529" max="529" width="16" style="178" customWidth="1"/>
    <col min="530" max="530" width="7.125" style="178" customWidth="1"/>
    <col min="531" max="531" width="14.125" style="178" customWidth="1"/>
    <col min="532" max="532" width="6.625" style="178" customWidth="1"/>
    <col min="533" max="534" width="7.625" style="178" customWidth="1"/>
    <col min="535" max="535" width="7.875" style="178" customWidth="1"/>
    <col min="536" max="536" width="9.625" style="178" customWidth="1"/>
    <col min="537" max="537" width="13.375" style="178" customWidth="1"/>
    <col min="538" max="772" width="8.875" style="178"/>
    <col min="773" max="773" width="11.125" style="178" customWidth="1"/>
    <col min="774" max="774" width="8.625" style="178" customWidth="1"/>
    <col min="775" max="775" width="7" style="178" customWidth="1"/>
    <col min="776" max="776" width="8.625" style="178" customWidth="1"/>
    <col min="777" max="777" width="6.5" style="178" customWidth="1"/>
    <col min="778" max="778" width="7.625" style="178" customWidth="1"/>
    <col min="779" max="779" width="7.125" style="178" customWidth="1"/>
    <col min="780" max="780" width="9.125" style="178" customWidth="1"/>
    <col min="781" max="781" width="7.625" style="178" customWidth="1"/>
    <col min="782" max="782" width="6.875" style="178" customWidth="1"/>
    <col min="783" max="783" width="7.625" style="178" customWidth="1"/>
    <col min="784" max="784" width="8.875" style="178" customWidth="1"/>
    <col min="785" max="785" width="16" style="178" customWidth="1"/>
    <col min="786" max="786" width="7.125" style="178" customWidth="1"/>
    <col min="787" max="787" width="14.125" style="178" customWidth="1"/>
    <col min="788" max="788" width="6.625" style="178" customWidth="1"/>
    <col min="789" max="790" width="7.625" style="178" customWidth="1"/>
    <col min="791" max="791" width="7.875" style="178" customWidth="1"/>
    <col min="792" max="792" width="9.625" style="178" customWidth="1"/>
    <col min="793" max="793" width="13.375" style="178" customWidth="1"/>
    <col min="794" max="1028" width="8.875" style="178"/>
    <col min="1029" max="1029" width="11.125" style="178" customWidth="1"/>
    <col min="1030" max="1030" width="8.625" style="178" customWidth="1"/>
    <col min="1031" max="1031" width="7" style="178" customWidth="1"/>
    <col min="1032" max="1032" width="8.625" style="178" customWidth="1"/>
    <col min="1033" max="1033" width="6.5" style="178" customWidth="1"/>
    <col min="1034" max="1034" width="7.625" style="178" customWidth="1"/>
    <col min="1035" max="1035" width="7.125" style="178" customWidth="1"/>
    <col min="1036" max="1036" width="9.125" style="178" customWidth="1"/>
    <col min="1037" max="1037" width="7.625" style="178" customWidth="1"/>
    <col min="1038" max="1038" width="6.875" style="178" customWidth="1"/>
    <col min="1039" max="1039" width="7.625" style="178" customWidth="1"/>
    <col min="1040" max="1040" width="8.875" style="178" customWidth="1"/>
    <col min="1041" max="1041" width="16" style="178" customWidth="1"/>
    <col min="1042" max="1042" width="7.125" style="178" customWidth="1"/>
    <col min="1043" max="1043" width="14.125" style="178" customWidth="1"/>
    <col min="1044" max="1044" width="6.625" style="178" customWidth="1"/>
    <col min="1045" max="1046" width="7.625" style="178" customWidth="1"/>
    <col min="1047" max="1047" width="7.875" style="178" customWidth="1"/>
    <col min="1048" max="1048" width="9.625" style="178" customWidth="1"/>
    <col min="1049" max="1049" width="13.375" style="178" customWidth="1"/>
    <col min="1050" max="1284" width="8.875" style="178"/>
    <col min="1285" max="1285" width="11.125" style="178" customWidth="1"/>
    <col min="1286" max="1286" width="8.625" style="178" customWidth="1"/>
    <col min="1287" max="1287" width="7" style="178" customWidth="1"/>
    <col min="1288" max="1288" width="8.625" style="178" customWidth="1"/>
    <col min="1289" max="1289" width="6.5" style="178" customWidth="1"/>
    <col min="1290" max="1290" width="7.625" style="178" customWidth="1"/>
    <col min="1291" max="1291" width="7.125" style="178" customWidth="1"/>
    <col min="1292" max="1292" width="9.125" style="178" customWidth="1"/>
    <col min="1293" max="1293" width="7.625" style="178" customWidth="1"/>
    <col min="1294" max="1294" width="6.875" style="178" customWidth="1"/>
    <col min="1295" max="1295" width="7.625" style="178" customWidth="1"/>
    <col min="1296" max="1296" width="8.875" style="178" customWidth="1"/>
    <col min="1297" max="1297" width="16" style="178" customWidth="1"/>
    <col min="1298" max="1298" width="7.125" style="178" customWidth="1"/>
    <col min="1299" max="1299" width="14.125" style="178" customWidth="1"/>
    <col min="1300" max="1300" width="6.625" style="178" customWidth="1"/>
    <col min="1301" max="1302" width="7.625" style="178" customWidth="1"/>
    <col min="1303" max="1303" width="7.875" style="178" customWidth="1"/>
    <col min="1304" max="1304" width="9.625" style="178" customWidth="1"/>
    <col min="1305" max="1305" width="13.375" style="178" customWidth="1"/>
    <col min="1306" max="1540" width="8.875" style="178"/>
    <col min="1541" max="1541" width="11.125" style="178" customWidth="1"/>
    <col min="1542" max="1542" width="8.625" style="178" customWidth="1"/>
    <col min="1543" max="1543" width="7" style="178" customWidth="1"/>
    <col min="1544" max="1544" width="8.625" style="178" customWidth="1"/>
    <col min="1545" max="1545" width="6.5" style="178" customWidth="1"/>
    <col min="1546" max="1546" width="7.625" style="178" customWidth="1"/>
    <col min="1547" max="1547" width="7.125" style="178" customWidth="1"/>
    <col min="1548" max="1548" width="9.125" style="178" customWidth="1"/>
    <col min="1549" max="1549" width="7.625" style="178" customWidth="1"/>
    <col min="1550" max="1550" width="6.875" style="178" customWidth="1"/>
    <col min="1551" max="1551" width="7.625" style="178" customWidth="1"/>
    <col min="1552" max="1552" width="8.875" style="178" customWidth="1"/>
    <col min="1553" max="1553" width="16" style="178" customWidth="1"/>
    <col min="1554" max="1554" width="7.125" style="178" customWidth="1"/>
    <col min="1555" max="1555" width="14.125" style="178" customWidth="1"/>
    <col min="1556" max="1556" width="6.625" style="178" customWidth="1"/>
    <col min="1557" max="1558" width="7.625" style="178" customWidth="1"/>
    <col min="1559" max="1559" width="7.875" style="178" customWidth="1"/>
    <col min="1560" max="1560" width="9.625" style="178" customWidth="1"/>
    <col min="1561" max="1561" width="13.375" style="178" customWidth="1"/>
    <col min="1562" max="1796" width="8.875" style="178"/>
    <col min="1797" max="1797" width="11.125" style="178" customWidth="1"/>
    <col min="1798" max="1798" width="8.625" style="178" customWidth="1"/>
    <col min="1799" max="1799" width="7" style="178" customWidth="1"/>
    <col min="1800" max="1800" width="8.625" style="178" customWidth="1"/>
    <col min="1801" max="1801" width="6.5" style="178" customWidth="1"/>
    <col min="1802" max="1802" width="7.625" style="178" customWidth="1"/>
    <col min="1803" max="1803" width="7.125" style="178" customWidth="1"/>
    <col min="1804" max="1804" width="9.125" style="178" customWidth="1"/>
    <col min="1805" max="1805" width="7.625" style="178" customWidth="1"/>
    <col min="1806" max="1806" width="6.875" style="178" customWidth="1"/>
    <col min="1807" max="1807" width="7.625" style="178" customWidth="1"/>
    <col min="1808" max="1808" width="8.875" style="178" customWidth="1"/>
    <col min="1809" max="1809" width="16" style="178" customWidth="1"/>
    <col min="1810" max="1810" width="7.125" style="178" customWidth="1"/>
    <col min="1811" max="1811" width="14.125" style="178" customWidth="1"/>
    <col min="1812" max="1812" width="6.625" style="178" customWidth="1"/>
    <col min="1813" max="1814" width="7.625" style="178" customWidth="1"/>
    <col min="1815" max="1815" width="7.875" style="178" customWidth="1"/>
    <col min="1816" max="1816" width="9.625" style="178" customWidth="1"/>
    <col min="1817" max="1817" width="13.375" style="178" customWidth="1"/>
    <col min="1818" max="2052" width="8.875" style="178"/>
    <col min="2053" max="2053" width="11.125" style="178" customWidth="1"/>
    <col min="2054" max="2054" width="8.625" style="178" customWidth="1"/>
    <col min="2055" max="2055" width="7" style="178" customWidth="1"/>
    <col min="2056" max="2056" width="8.625" style="178" customWidth="1"/>
    <col min="2057" max="2057" width="6.5" style="178" customWidth="1"/>
    <col min="2058" max="2058" width="7.625" style="178" customWidth="1"/>
    <col min="2059" max="2059" width="7.125" style="178" customWidth="1"/>
    <col min="2060" max="2060" width="9.125" style="178" customWidth="1"/>
    <col min="2061" max="2061" width="7.625" style="178" customWidth="1"/>
    <col min="2062" max="2062" width="6.875" style="178" customWidth="1"/>
    <col min="2063" max="2063" width="7.625" style="178" customWidth="1"/>
    <col min="2064" max="2064" width="8.875" style="178" customWidth="1"/>
    <col min="2065" max="2065" width="16" style="178" customWidth="1"/>
    <col min="2066" max="2066" width="7.125" style="178" customWidth="1"/>
    <col min="2067" max="2067" width="14.125" style="178" customWidth="1"/>
    <col min="2068" max="2068" width="6.625" style="178" customWidth="1"/>
    <col min="2069" max="2070" width="7.625" style="178" customWidth="1"/>
    <col min="2071" max="2071" width="7.875" style="178" customWidth="1"/>
    <col min="2072" max="2072" width="9.625" style="178" customWidth="1"/>
    <col min="2073" max="2073" width="13.375" style="178" customWidth="1"/>
    <col min="2074" max="2308" width="8.875" style="178"/>
    <col min="2309" max="2309" width="11.125" style="178" customWidth="1"/>
    <col min="2310" max="2310" width="8.625" style="178" customWidth="1"/>
    <col min="2311" max="2311" width="7" style="178" customWidth="1"/>
    <col min="2312" max="2312" width="8.625" style="178" customWidth="1"/>
    <col min="2313" max="2313" width="6.5" style="178" customWidth="1"/>
    <col min="2314" max="2314" width="7.625" style="178" customWidth="1"/>
    <col min="2315" max="2315" width="7.125" style="178" customWidth="1"/>
    <col min="2316" max="2316" width="9.125" style="178" customWidth="1"/>
    <col min="2317" max="2317" width="7.625" style="178" customWidth="1"/>
    <col min="2318" max="2318" width="6.875" style="178" customWidth="1"/>
    <col min="2319" max="2319" width="7.625" style="178" customWidth="1"/>
    <col min="2320" max="2320" width="8.875" style="178" customWidth="1"/>
    <col min="2321" max="2321" width="16" style="178" customWidth="1"/>
    <col min="2322" max="2322" width="7.125" style="178" customWidth="1"/>
    <col min="2323" max="2323" width="14.125" style="178" customWidth="1"/>
    <col min="2324" max="2324" width="6.625" style="178" customWidth="1"/>
    <col min="2325" max="2326" width="7.625" style="178" customWidth="1"/>
    <col min="2327" max="2327" width="7.875" style="178" customWidth="1"/>
    <col min="2328" max="2328" width="9.625" style="178" customWidth="1"/>
    <col min="2329" max="2329" width="13.375" style="178" customWidth="1"/>
    <col min="2330" max="2564" width="8.875" style="178"/>
    <col min="2565" max="2565" width="11.125" style="178" customWidth="1"/>
    <col min="2566" max="2566" width="8.625" style="178" customWidth="1"/>
    <col min="2567" max="2567" width="7" style="178" customWidth="1"/>
    <col min="2568" max="2568" width="8.625" style="178" customWidth="1"/>
    <col min="2569" max="2569" width="6.5" style="178" customWidth="1"/>
    <col min="2570" max="2570" width="7.625" style="178" customWidth="1"/>
    <col min="2571" max="2571" width="7.125" style="178" customWidth="1"/>
    <col min="2572" max="2572" width="9.125" style="178" customWidth="1"/>
    <col min="2573" max="2573" width="7.625" style="178" customWidth="1"/>
    <col min="2574" max="2574" width="6.875" style="178" customWidth="1"/>
    <col min="2575" max="2575" width="7.625" style="178" customWidth="1"/>
    <col min="2576" max="2576" width="8.875" style="178" customWidth="1"/>
    <col min="2577" max="2577" width="16" style="178" customWidth="1"/>
    <col min="2578" max="2578" width="7.125" style="178" customWidth="1"/>
    <col min="2579" max="2579" width="14.125" style="178" customWidth="1"/>
    <col min="2580" max="2580" width="6.625" style="178" customWidth="1"/>
    <col min="2581" max="2582" width="7.625" style="178" customWidth="1"/>
    <col min="2583" max="2583" width="7.875" style="178" customWidth="1"/>
    <col min="2584" max="2584" width="9.625" style="178" customWidth="1"/>
    <col min="2585" max="2585" width="13.375" style="178" customWidth="1"/>
    <col min="2586" max="2820" width="8.875" style="178"/>
    <col min="2821" max="2821" width="11.125" style="178" customWidth="1"/>
    <col min="2822" max="2822" width="8.625" style="178" customWidth="1"/>
    <col min="2823" max="2823" width="7" style="178" customWidth="1"/>
    <col min="2824" max="2824" width="8.625" style="178" customWidth="1"/>
    <col min="2825" max="2825" width="6.5" style="178" customWidth="1"/>
    <col min="2826" max="2826" width="7.625" style="178" customWidth="1"/>
    <col min="2827" max="2827" width="7.125" style="178" customWidth="1"/>
    <col min="2828" max="2828" width="9.125" style="178" customWidth="1"/>
    <col min="2829" max="2829" width="7.625" style="178" customWidth="1"/>
    <col min="2830" max="2830" width="6.875" style="178" customWidth="1"/>
    <col min="2831" max="2831" width="7.625" style="178" customWidth="1"/>
    <col min="2832" max="2832" width="8.875" style="178" customWidth="1"/>
    <col min="2833" max="2833" width="16" style="178" customWidth="1"/>
    <col min="2834" max="2834" width="7.125" style="178" customWidth="1"/>
    <col min="2835" max="2835" width="14.125" style="178" customWidth="1"/>
    <col min="2836" max="2836" width="6.625" style="178" customWidth="1"/>
    <col min="2837" max="2838" width="7.625" style="178" customWidth="1"/>
    <col min="2839" max="2839" width="7.875" style="178" customWidth="1"/>
    <col min="2840" max="2840" width="9.625" style="178" customWidth="1"/>
    <col min="2841" max="2841" width="13.375" style="178" customWidth="1"/>
    <col min="2842" max="3076" width="8.875" style="178"/>
    <col min="3077" max="3077" width="11.125" style="178" customWidth="1"/>
    <col min="3078" max="3078" width="8.625" style="178" customWidth="1"/>
    <col min="3079" max="3079" width="7" style="178" customWidth="1"/>
    <col min="3080" max="3080" width="8.625" style="178" customWidth="1"/>
    <col min="3081" max="3081" width="6.5" style="178" customWidth="1"/>
    <col min="3082" max="3082" width="7.625" style="178" customWidth="1"/>
    <col min="3083" max="3083" width="7.125" style="178" customWidth="1"/>
    <col min="3084" max="3084" width="9.125" style="178" customWidth="1"/>
    <col min="3085" max="3085" width="7.625" style="178" customWidth="1"/>
    <col min="3086" max="3086" width="6.875" style="178" customWidth="1"/>
    <col min="3087" max="3087" width="7.625" style="178" customWidth="1"/>
    <col min="3088" max="3088" width="8.875" style="178" customWidth="1"/>
    <col min="3089" max="3089" width="16" style="178" customWidth="1"/>
    <col min="3090" max="3090" width="7.125" style="178" customWidth="1"/>
    <col min="3091" max="3091" width="14.125" style="178" customWidth="1"/>
    <col min="3092" max="3092" width="6.625" style="178" customWidth="1"/>
    <col min="3093" max="3094" width="7.625" style="178" customWidth="1"/>
    <col min="3095" max="3095" width="7.875" style="178" customWidth="1"/>
    <col min="3096" max="3096" width="9.625" style="178" customWidth="1"/>
    <col min="3097" max="3097" width="13.375" style="178" customWidth="1"/>
    <col min="3098" max="3332" width="8.875" style="178"/>
    <col min="3333" max="3333" width="11.125" style="178" customWidth="1"/>
    <col min="3334" max="3334" width="8.625" style="178" customWidth="1"/>
    <col min="3335" max="3335" width="7" style="178" customWidth="1"/>
    <col min="3336" max="3336" width="8.625" style="178" customWidth="1"/>
    <col min="3337" max="3337" width="6.5" style="178" customWidth="1"/>
    <col min="3338" max="3338" width="7.625" style="178" customWidth="1"/>
    <col min="3339" max="3339" width="7.125" style="178" customWidth="1"/>
    <col min="3340" max="3340" width="9.125" style="178" customWidth="1"/>
    <col min="3341" max="3341" width="7.625" style="178" customWidth="1"/>
    <col min="3342" max="3342" width="6.875" style="178" customWidth="1"/>
    <col min="3343" max="3343" width="7.625" style="178" customWidth="1"/>
    <col min="3344" max="3344" width="8.875" style="178" customWidth="1"/>
    <col min="3345" max="3345" width="16" style="178" customWidth="1"/>
    <col min="3346" max="3346" width="7.125" style="178" customWidth="1"/>
    <col min="3347" max="3347" width="14.125" style="178" customWidth="1"/>
    <col min="3348" max="3348" width="6.625" style="178" customWidth="1"/>
    <col min="3349" max="3350" width="7.625" style="178" customWidth="1"/>
    <col min="3351" max="3351" width="7.875" style="178" customWidth="1"/>
    <col min="3352" max="3352" width="9.625" style="178" customWidth="1"/>
    <col min="3353" max="3353" width="13.375" style="178" customWidth="1"/>
    <col min="3354" max="3588" width="8.875" style="178"/>
    <col min="3589" max="3589" width="11.125" style="178" customWidth="1"/>
    <col min="3590" max="3590" width="8.625" style="178" customWidth="1"/>
    <col min="3591" max="3591" width="7" style="178" customWidth="1"/>
    <col min="3592" max="3592" width="8.625" style="178" customWidth="1"/>
    <col min="3593" max="3593" width="6.5" style="178" customWidth="1"/>
    <col min="3594" max="3594" width="7.625" style="178" customWidth="1"/>
    <col min="3595" max="3595" width="7.125" style="178" customWidth="1"/>
    <col min="3596" max="3596" width="9.125" style="178" customWidth="1"/>
    <col min="3597" max="3597" width="7.625" style="178" customWidth="1"/>
    <col min="3598" max="3598" width="6.875" style="178" customWidth="1"/>
    <col min="3599" max="3599" width="7.625" style="178" customWidth="1"/>
    <col min="3600" max="3600" width="8.875" style="178" customWidth="1"/>
    <col min="3601" max="3601" width="16" style="178" customWidth="1"/>
    <col min="3602" max="3602" width="7.125" style="178" customWidth="1"/>
    <col min="3603" max="3603" width="14.125" style="178" customWidth="1"/>
    <col min="3604" max="3604" width="6.625" style="178" customWidth="1"/>
    <col min="3605" max="3606" width="7.625" style="178" customWidth="1"/>
    <col min="3607" max="3607" width="7.875" style="178" customWidth="1"/>
    <col min="3608" max="3608" width="9.625" style="178" customWidth="1"/>
    <col min="3609" max="3609" width="13.375" style="178" customWidth="1"/>
    <col min="3610" max="3844" width="8.875" style="178"/>
    <col min="3845" max="3845" width="11.125" style="178" customWidth="1"/>
    <col min="3846" max="3846" width="8.625" style="178" customWidth="1"/>
    <col min="3847" max="3847" width="7" style="178" customWidth="1"/>
    <col min="3848" max="3848" width="8.625" style="178" customWidth="1"/>
    <col min="3849" max="3849" width="6.5" style="178" customWidth="1"/>
    <col min="3850" max="3850" width="7.625" style="178" customWidth="1"/>
    <col min="3851" max="3851" width="7.125" style="178" customWidth="1"/>
    <col min="3852" max="3852" width="9.125" style="178" customWidth="1"/>
    <col min="3853" max="3853" width="7.625" style="178" customWidth="1"/>
    <col min="3854" max="3854" width="6.875" style="178" customWidth="1"/>
    <col min="3855" max="3855" width="7.625" style="178" customWidth="1"/>
    <col min="3856" max="3856" width="8.875" style="178" customWidth="1"/>
    <col min="3857" max="3857" width="16" style="178" customWidth="1"/>
    <col min="3858" max="3858" width="7.125" style="178" customWidth="1"/>
    <col min="3859" max="3859" width="14.125" style="178" customWidth="1"/>
    <col min="3860" max="3860" width="6.625" style="178" customWidth="1"/>
    <col min="3861" max="3862" width="7.625" style="178" customWidth="1"/>
    <col min="3863" max="3863" width="7.875" style="178" customWidth="1"/>
    <col min="3864" max="3864" width="9.625" style="178" customWidth="1"/>
    <col min="3865" max="3865" width="13.375" style="178" customWidth="1"/>
    <col min="3866" max="4100" width="8.875" style="178"/>
    <col min="4101" max="4101" width="11.125" style="178" customWidth="1"/>
    <col min="4102" max="4102" width="8.625" style="178" customWidth="1"/>
    <col min="4103" max="4103" width="7" style="178" customWidth="1"/>
    <col min="4104" max="4104" width="8.625" style="178" customWidth="1"/>
    <col min="4105" max="4105" width="6.5" style="178" customWidth="1"/>
    <col min="4106" max="4106" width="7.625" style="178" customWidth="1"/>
    <col min="4107" max="4107" width="7.125" style="178" customWidth="1"/>
    <col min="4108" max="4108" width="9.125" style="178" customWidth="1"/>
    <col min="4109" max="4109" width="7.625" style="178" customWidth="1"/>
    <col min="4110" max="4110" width="6.875" style="178" customWidth="1"/>
    <col min="4111" max="4111" width="7.625" style="178" customWidth="1"/>
    <col min="4112" max="4112" width="8.875" style="178" customWidth="1"/>
    <col min="4113" max="4113" width="16" style="178" customWidth="1"/>
    <col min="4114" max="4114" width="7.125" style="178" customWidth="1"/>
    <col min="4115" max="4115" width="14.125" style="178" customWidth="1"/>
    <col min="4116" max="4116" width="6.625" style="178" customWidth="1"/>
    <col min="4117" max="4118" width="7.625" style="178" customWidth="1"/>
    <col min="4119" max="4119" width="7.875" style="178" customWidth="1"/>
    <col min="4120" max="4120" width="9.625" style="178" customWidth="1"/>
    <col min="4121" max="4121" width="13.375" style="178" customWidth="1"/>
    <col min="4122" max="4356" width="8.875" style="178"/>
    <col min="4357" max="4357" width="11.125" style="178" customWidth="1"/>
    <col min="4358" max="4358" width="8.625" style="178" customWidth="1"/>
    <col min="4359" max="4359" width="7" style="178" customWidth="1"/>
    <col min="4360" max="4360" width="8.625" style="178" customWidth="1"/>
    <col min="4361" max="4361" width="6.5" style="178" customWidth="1"/>
    <col min="4362" max="4362" width="7.625" style="178" customWidth="1"/>
    <col min="4363" max="4363" width="7.125" style="178" customWidth="1"/>
    <col min="4364" max="4364" width="9.125" style="178" customWidth="1"/>
    <col min="4365" max="4365" width="7.625" style="178" customWidth="1"/>
    <col min="4366" max="4366" width="6.875" style="178" customWidth="1"/>
    <col min="4367" max="4367" width="7.625" style="178" customWidth="1"/>
    <col min="4368" max="4368" width="8.875" style="178" customWidth="1"/>
    <col min="4369" max="4369" width="16" style="178" customWidth="1"/>
    <col min="4370" max="4370" width="7.125" style="178" customWidth="1"/>
    <col min="4371" max="4371" width="14.125" style="178" customWidth="1"/>
    <col min="4372" max="4372" width="6.625" style="178" customWidth="1"/>
    <col min="4373" max="4374" width="7.625" style="178" customWidth="1"/>
    <col min="4375" max="4375" width="7.875" style="178" customWidth="1"/>
    <col min="4376" max="4376" width="9.625" style="178" customWidth="1"/>
    <col min="4377" max="4377" width="13.375" style="178" customWidth="1"/>
    <col min="4378" max="4612" width="8.875" style="178"/>
    <col min="4613" max="4613" width="11.125" style="178" customWidth="1"/>
    <col min="4614" max="4614" width="8.625" style="178" customWidth="1"/>
    <col min="4615" max="4615" width="7" style="178" customWidth="1"/>
    <col min="4616" max="4616" width="8.625" style="178" customWidth="1"/>
    <col min="4617" max="4617" width="6.5" style="178" customWidth="1"/>
    <col min="4618" max="4618" width="7.625" style="178" customWidth="1"/>
    <col min="4619" max="4619" width="7.125" style="178" customWidth="1"/>
    <col min="4620" max="4620" width="9.125" style="178" customWidth="1"/>
    <col min="4621" max="4621" width="7.625" style="178" customWidth="1"/>
    <col min="4622" max="4622" width="6.875" style="178" customWidth="1"/>
    <col min="4623" max="4623" width="7.625" style="178" customWidth="1"/>
    <col min="4624" max="4624" width="8.875" style="178" customWidth="1"/>
    <col min="4625" max="4625" width="16" style="178" customWidth="1"/>
    <col min="4626" max="4626" width="7.125" style="178" customWidth="1"/>
    <col min="4627" max="4627" width="14.125" style="178" customWidth="1"/>
    <col min="4628" max="4628" width="6.625" style="178" customWidth="1"/>
    <col min="4629" max="4630" width="7.625" style="178" customWidth="1"/>
    <col min="4631" max="4631" width="7.875" style="178" customWidth="1"/>
    <col min="4632" max="4632" width="9.625" style="178" customWidth="1"/>
    <col min="4633" max="4633" width="13.375" style="178" customWidth="1"/>
    <col min="4634" max="4868" width="8.875" style="178"/>
    <col min="4869" max="4869" width="11.125" style="178" customWidth="1"/>
    <col min="4870" max="4870" width="8.625" style="178" customWidth="1"/>
    <col min="4871" max="4871" width="7" style="178" customWidth="1"/>
    <col min="4872" max="4872" width="8.625" style="178" customWidth="1"/>
    <col min="4873" max="4873" width="6.5" style="178" customWidth="1"/>
    <col min="4874" max="4874" width="7.625" style="178" customWidth="1"/>
    <col min="4875" max="4875" width="7.125" style="178" customWidth="1"/>
    <col min="4876" max="4876" width="9.125" style="178" customWidth="1"/>
    <col min="4877" max="4877" width="7.625" style="178" customWidth="1"/>
    <col min="4878" max="4878" width="6.875" style="178" customWidth="1"/>
    <col min="4879" max="4879" width="7.625" style="178" customWidth="1"/>
    <col min="4880" max="4880" width="8.875" style="178" customWidth="1"/>
    <col min="4881" max="4881" width="16" style="178" customWidth="1"/>
    <col min="4882" max="4882" width="7.125" style="178" customWidth="1"/>
    <col min="4883" max="4883" width="14.125" style="178" customWidth="1"/>
    <col min="4884" max="4884" width="6.625" style="178" customWidth="1"/>
    <col min="4885" max="4886" width="7.625" style="178" customWidth="1"/>
    <col min="4887" max="4887" width="7.875" style="178" customWidth="1"/>
    <col min="4888" max="4888" width="9.625" style="178" customWidth="1"/>
    <col min="4889" max="4889" width="13.375" style="178" customWidth="1"/>
    <col min="4890" max="5124" width="8.875" style="178"/>
    <col min="5125" max="5125" width="11.125" style="178" customWidth="1"/>
    <col min="5126" max="5126" width="8.625" style="178" customWidth="1"/>
    <col min="5127" max="5127" width="7" style="178" customWidth="1"/>
    <col min="5128" max="5128" width="8.625" style="178" customWidth="1"/>
    <col min="5129" max="5129" width="6.5" style="178" customWidth="1"/>
    <col min="5130" max="5130" width="7.625" style="178" customWidth="1"/>
    <col min="5131" max="5131" width="7.125" style="178" customWidth="1"/>
    <col min="5132" max="5132" width="9.125" style="178" customWidth="1"/>
    <col min="5133" max="5133" width="7.625" style="178" customWidth="1"/>
    <col min="5134" max="5134" width="6.875" style="178" customWidth="1"/>
    <col min="5135" max="5135" width="7.625" style="178" customWidth="1"/>
    <col min="5136" max="5136" width="8.875" style="178" customWidth="1"/>
    <col min="5137" max="5137" width="16" style="178" customWidth="1"/>
    <col min="5138" max="5138" width="7.125" style="178" customWidth="1"/>
    <col min="5139" max="5139" width="14.125" style="178" customWidth="1"/>
    <col min="5140" max="5140" width="6.625" style="178" customWidth="1"/>
    <col min="5141" max="5142" width="7.625" style="178" customWidth="1"/>
    <col min="5143" max="5143" width="7.875" style="178" customWidth="1"/>
    <col min="5144" max="5144" width="9.625" style="178" customWidth="1"/>
    <col min="5145" max="5145" width="13.375" style="178" customWidth="1"/>
    <col min="5146" max="5380" width="8.875" style="178"/>
    <col min="5381" max="5381" width="11.125" style="178" customWidth="1"/>
    <col min="5382" max="5382" width="8.625" style="178" customWidth="1"/>
    <col min="5383" max="5383" width="7" style="178" customWidth="1"/>
    <col min="5384" max="5384" width="8.625" style="178" customWidth="1"/>
    <col min="5385" max="5385" width="6.5" style="178" customWidth="1"/>
    <col min="5386" max="5386" width="7.625" style="178" customWidth="1"/>
    <col min="5387" max="5387" width="7.125" style="178" customWidth="1"/>
    <col min="5388" max="5388" width="9.125" style="178" customWidth="1"/>
    <col min="5389" max="5389" width="7.625" style="178" customWidth="1"/>
    <col min="5390" max="5390" width="6.875" style="178" customWidth="1"/>
    <col min="5391" max="5391" width="7.625" style="178" customWidth="1"/>
    <col min="5392" max="5392" width="8.875" style="178" customWidth="1"/>
    <col min="5393" max="5393" width="16" style="178" customWidth="1"/>
    <col min="5394" max="5394" width="7.125" style="178" customWidth="1"/>
    <col min="5395" max="5395" width="14.125" style="178" customWidth="1"/>
    <col min="5396" max="5396" width="6.625" style="178" customWidth="1"/>
    <col min="5397" max="5398" width="7.625" style="178" customWidth="1"/>
    <col min="5399" max="5399" width="7.875" style="178" customWidth="1"/>
    <col min="5400" max="5400" width="9.625" style="178" customWidth="1"/>
    <col min="5401" max="5401" width="13.375" style="178" customWidth="1"/>
    <col min="5402" max="5636" width="8.875" style="178"/>
    <col min="5637" max="5637" width="11.125" style="178" customWidth="1"/>
    <col min="5638" max="5638" width="8.625" style="178" customWidth="1"/>
    <col min="5639" max="5639" width="7" style="178" customWidth="1"/>
    <col min="5640" max="5640" width="8.625" style="178" customWidth="1"/>
    <col min="5641" max="5641" width="6.5" style="178" customWidth="1"/>
    <col min="5642" max="5642" width="7.625" style="178" customWidth="1"/>
    <col min="5643" max="5643" width="7.125" style="178" customWidth="1"/>
    <col min="5644" max="5644" width="9.125" style="178" customWidth="1"/>
    <col min="5645" max="5645" width="7.625" style="178" customWidth="1"/>
    <col min="5646" max="5646" width="6.875" style="178" customWidth="1"/>
    <col min="5647" max="5647" width="7.625" style="178" customWidth="1"/>
    <col min="5648" max="5648" width="8.875" style="178" customWidth="1"/>
    <col min="5649" max="5649" width="16" style="178" customWidth="1"/>
    <col min="5650" max="5650" width="7.125" style="178" customWidth="1"/>
    <col min="5651" max="5651" width="14.125" style="178" customWidth="1"/>
    <col min="5652" max="5652" width="6.625" style="178" customWidth="1"/>
    <col min="5653" max="5654" width="7.625" style="178" customWidth="1"/>
    <col min="5655" max="5655" width="7.875" style="178" customWidth="1"/>
    <col min="5656" max="5656" width="9.625" style="178" customWidth="1"/>
    <col min="5657" max="5657" width="13.375" style="178" customWidth="1"/>
    <col min="5658" max="5892" width="8.875" style="178"/>
    <col min="5893" max="5893" width="11.125" style="178" customWidth="1"/>
    <col min="5894" max="5894" width="8.625" style="178" customWidth="1"/>
    <col min="5895" max="5895" width="7" style="178" customWidth="1"/>
    <col min="5896" max="5896" width="8.625" style="178" customWidth="1"/>
    <col min="5897" max="5897" width="6.5" style="178" customWidth="1"/>
    <col min="5898" max="5898" width="7.625" style="178" customWidth="1"/>
    <col min="5899" max="5899" width="7.125" style="178" customWidth="1"/>
    <col min="5900" max="5900" width="9.125" style="178" customWidth="1"/>
    <col min="5901" max="5901" width="7.625" style="178" customWidth="1"/>
    <col min="5902" max="5902" width="6.875" style="178" customWidth="1"/>
    <col min="5903" max="5903" width="7.625" style="178" customWidth="1"/>
    <col min="5904" max="5904" width="8.875" style="178" customWidth="1"/>
    <col min="5905" max="5905" width="16" style="178" customWidth="1"/>
    <col min="5906" max="5906" width="7.125" style="178" customWidth="1"/>
    <col min="5907" max="5907" width="14.125" style="178" customWidth="1"/>
    <col min="5908" max="5908" width="6.625" style="178" customWidth="1"/>
    <col min="5909" max="5910" width="7.625" style="178" customWidth="1"/>
    <col min="5911" max="5911" width="7.875" style="178" customWidth="1"/>
    <col min="5912" max="5912" width="9.625" style="178" customWidth="1"/>
    <col min="5913" max="5913" width="13.375" style="178" customWidth="1"/>
    <col min="5914" max="6148" width="8.875" style="178"/>
    <col min="6149" max="6149" width="11.125" style="178" customWidth="1"/>
    <col min="6150" max="6150" width="8.625" style="178" customWidth="1"/>
    <col min="6151" max="6151" width="7" style="178" customWidth="1"/>
    <col min="6152" max="6152" width="8.625" style="178" customWidth="1"/>
    <col min="6153" max="6153" width="6.5" style="178" customWidth="1"/>
    <col min="6154" max="6154" width="7.625" style="178" customWidth="1"/>
    <col min="6155" max="6155" width="7.125" style="178" customWidth="1"/>
    <col min="6156" max="6156" width="9.125" style="178" customWidth="1"/>
    <col min="6157" max="6157" width="7.625" style="178" customWidth="1"/>
    <col min="6158" max="6158" width="6.875" style="178" customWidth="1"/>
    <col min="6159" max="6159" width="7.625" style="178" customWidth="1"/>
    <col min="6160" max="6160" width="8.875" style="178" customWidth="1"/>
    <col min="6161" max="6161" width="16" style="178" customWidth="1"/>
    <col min="6162" max="6162" width="7.125" style="178" customWidth="1"/>
    <col min="6163" max="6163" width="14.125" style="178" customWidth="1"/>
    <col min="6164" max="6164" width="6.625" style="178" customWidth="1"/>
    <col min="6165" max="6166" width="7.625" style="178" customWidth="1"/>
    <col min="6167" max="6167" width="7.875" style="178" customWidth="1"/>
    <col min="6168" max="6168" width="9.625" style="178" customWidth="1"/>
    <col min="6169" max="6169" width="13.375" style="178" customWidth="1"/>
    <col min="6170" max="6404" width="8.875" style="178"/>
    <col min="6405" max="6405" width="11.125" style="178" customWidth="1"/>
    <col min="6406" max="6406" width="8.625" style="178" customWidth="1"/>
    <col min="6407" max="6407" width="7" style="178" customWidth="1"/>
    <col min="6408" max="6408" width="8.625" style="178" customWidth="1"/>
    <col min="6409" max="6409" width="6.5" style="178" customWidth="1"/>
    <col min="6410" max="6410" width="7.625" style="178" customWidth="1"/>
    <col min="6411" max="6411" width="7.125" style="178" customWidth="1"/>
    <col min="6412" max="6412" width="9.125" style="178" customWidth="1"/>
    <col min="6413" max="6413" width="7.625" style="178" customWidth="1"/>
    <col min="6414" max="6414" width="6.875" style="178" customWidth="1"/>
    <col min="6415" max="6415" width="7.625" style="178" customWidth="1"/>
    <col min="6416" max="6416" width="8.875" style="178" customWidth="1"/>
    <col min="6417" max="6417" width="16" style="178" customWidth="1"/>
    <col min="6418" max="6418" width="7.125" style="178" customWidth="1"/>
    <col min="6419" max="6419" width="14.125" style="178" customWidth="1"/>
    <col min="6420" max="6420" width="6.625" style="178" customWidth="1"/>
    <col min="6421" max="6422" width="7.625" style="178" customWidth="1"/>
    <col min="6423" max="6423" width="7.875" style="178" customWidth="1"/>
    <col min="6424" max="6424" width="9.625" style="178" customWidth="1"/>
    <col min="6425" max="6425" width="13.375" style="178" customWidth="1"/>
    <col min="6426" max="6660" width="8.875" style="178"/>
    <col min="6661" max="6661" width="11.125" style="178" customWidth="1"/>
    <col min="6662" max="6662" width="8.625" style="178" customWidth="1"/>
    <col min="6663" max="6663" width="7" style="178" customWidth="1"/>
    <col min="6664" max="6664" width="8.625" style="178" customWidth="1"/>
    <col min="6665" max="6665" width="6.5" style="178" customWidth="1"/>
    <col min="6666" max="6666" width="7.625" style="178" customWidth="1"/>
    <col min="6667" max="6667" width="7.125" style="178" customWidth="1"/>
    <col min="6668" max="6668" width="9.125" style="178" customWidth="1"/>
    <col min="6669" max="6669" width="7.625" style="178" customWidth="1"/>
    <col min="6670" max="6670" width="6.875" style="178" customWidth="1"/>
    <col min="6671" max="6671" width="7.625" style="178" customWidth="1"/>
    <col min="6672" max="6672" width="8.875" style="178" customWidth="1"/>
    <col min="6673" max="6673" width="16" style="178" customWidth="1"/>
    <col min="6674" max="6674" width="7.125" style="178" customWidth="1"/>
    <col min="6675" max="6675" width="14.125" style="178" customWidth="1"/>
    <col min="6676" max="6676" width="6.625" style="178" customWidth="1"/>
    <col min="6677" max="6678" width="7.625" style="178" customWidth="1"/>
    <col min="6679" max="6679" width="7.875" style="178" customWidth="1"/>
    <col min="6680" max="6680" width="9.625" style="178" customWidth="1"/>
    <col min="6681" max="6681" width="13.375" style="178" customWidth="1"/>
    <col min="6682" max="6916" width="8.875" style="178"/>
    <col min="6917" max="6917" width="11.125" style="178" customWidth="1"/>
    <col min="6918" max="6918" width="8.625" style="178" customWidth="1"/>
    <col min="6919" max="6919" width="7" style="178" customWidth="1"/>
    <col min="6920" max="6920" width="8.625" style="178" customWidth="1"/>
    <col min="6921" max="6921" width="6.5" style="178" customWidth="1"/>
    <col min="6922" max="6922" width="7.625" style="178" customWidth="1"/>
    <col min="6923" max="6923" width="7.125" style="178" customWidth="1"/>
    <col min="6924" max="6924" width="9.125" style="178" customWidth="1"/>
    <col min="6925" max="6925" width="7.625" style="178" customWidth="1"/>
    <col min="6926" max="6926" width="6.875" style="178" customWidth="1"/>
    <col min="6927" max="6927" width="7.625" style="178" customWidth="1"/>
    <col min="6928" max="6928" width="8.875" style="178" customWidth="1"/>
    <col min="6929" max="6929" width="16" style="178" customWidth="1"/>
    <col min="6930" max="6930" width="7.125" style="178" customWidth="1"/>
    <col min="6931" max="6931" width="14.125" style="178" customWidth="1"/>
    <col min="6932" max="6932" width="6.625" style="178" customWidth="1"/>
    <col min="6933" max="6934" width="7.625" style="178" customWidth="1"/>
    <col min="6935" max="6935" width="7.875" style="178" customWidth="1"/>
    <col min="6936" max="6936" width="9.625" style="178" customWidth="1"/>
    <col min="6937" max="6937" width="13.375" style="178" customWidth="1"/>
    <col min="6938" max="7172" width="8.875" style="178"/>
    <col min="7173" max="7173" width="11.125" style="178" customWidth="1"/>
    <col min="7174" max="7174" width="8.625" style="178" customWidth="1"/>
    <col min="7175" max="7175" width="7" style="178" customWidth="1"/>
    <col min="7176" max="7176" width="8.625" style="178" customWidth="1"/>
    <col min="7177" max="7177" width="6.5" style="178" customWidth="1"/>
    <col min="7178" max="7178" width="7.625" style="178" customWidth="1"/>
    <col min="7179" max="7179" width="7.125" style="178" customWidth="1"/>
    <col min="7180" max="7180" width="9.125" style="178" customWidth="1"/>
    <col min="7181" max="7181" width="7.625" style="178" customWidth="1"/>
    <col min="7182" max="7182" width="6.875" style="178" customWidth="1"/>
    <col min="7183" max="7183" width="7.625" style="178" customWidth="1"/>
    <col min="7184" max="7184" width="8.875" style="178" customWidth="1"/>
    <col min="7185" max="7185" width="16" style="178" customWidth="1"/>
    <col min="7186" max="7186" width="7.125" style="178" customWidth="1"/>
    <col min="7187" max="7187" width="14.125" style="178" customWidth="1"/>
    <col min="7188" max="7188" width="6.625" style="178" customWidth="1"/>
    <col min="7189" max="7190" width="7.625" style="178" customWidth="1"/>
    <col min="7191" max="7191" width="7.875" style="178" customWidth="1"/>
    <col min="7192" max="7192" width="9.625" style="178" customWidth="1"/>
    <col min="7193" max="7193" width="13.375" style="178" customWidth="1"/>
    <col min="7194" max="7428" width="8.875" style="178"/>
    <col min="7429" max="7429" width="11.125" style="178" customWidth="1"/>
    <col min="7430" max="7430" width="8.625" style="178" customWidth="1"/>
    <col min="7431" max="7431" width="7" style="178" customWidth="1"/>
    <col min="7432" max="7432" width="8.625" style="178" customWidth="1"/>
    <col min="7433" max="7433" width="6.5" style="178" customWidth="1"/>
    <col min="7434" max="7434" width="7.625" style="178" customWidth="1"/>
    <col min="7435" max="7435" width="7.125" style="178" customWidth="1"/>
    <col min="7436" max="7436" width="9.125" style="178" customWidth="1"/>
    <col min="7437" max="7437" width="7.625" style="178" customWidth="1"/>
    <col min="7438" max="7438" width="6.875" style="178" customWidth="1"/>
    <col min="7439" max="7439" width="7.625" style="178" customWidth="1"/>
    <col min="7440" max="7440" width="8.875" style="178" customWidth="1"/>
    <col min="7441" max="7441" width="16" style="178" customWidth="1"/>
    <col min="7442" max="7442" width="7.125" style="178" customWidth="1"/>
    <col min="7443" max="7443" width="14.125" style="178" customWidth="1"/>
    <col min="7444" max="7444" width="6.625" style="178" customWidth="1"/>
    <col min="7445" max="7446" width="7.625" style="178" customWidth="1"/>
    <col min="7447" max="7447" width="7.875" style="178" customWidth="1"/>
    <col min="7448" max="7448" width="9.625" style="178" customWidth="1"/>
    <col min="7449" max="7449" width="13.375" style="178" customWidth="1"/>
    <col min="7450" max="7684" width="8.875" style="178"/>
    <col min="7685" max="7685" width="11.125" style="178" customWidth="1"/>
    <col min="7686" max="7686" width="8.625" style="178" customWidth="1"/>
    <col min="7687" max="7687" width="7" style="178" customWidth="1"/>
    <col min="7688" max="7688" width="8.625" style="178" customWidth="1"/>
    <col min="7689" max="7689" width="6.5" style="178" customWidth="1"/>
    <col min="7690" max="7690" width="7.625" style="178" customWidth="1"/>
    <col min="7691" max="7691" width="7.125" style="178" customWidth="1"/>
    <col min="7692" max="7692" width="9.125" style="178" customWidth="1"/>
    <col min="7693" max="7693" width="7.625" style="178" customWidth="1"/>
    <col min="7694" max="7694" width="6.875" style="178" customWidth="1"/>
    <col min="7695" max="7695" width="7.625" style="178" customWidth="1"/>
    <col min="7696" max="7696" width="8.875" style="178" customWidth="1"/>
    <col min="7697" max="7697" width="16" style="178" customWidth="1"/>
    <col min="7698" max="7698" width="7.125" style="178" customWidth="1"/>
    <col min="7699" max="7699" width="14.125" style="178" customWidth="1"/>
    <col min="7700" max="7700" width="6.625" style="178" customWidth="1"/>
    <col min="7701" max="7702" width="7.625" style="178" customWidth="1"/>
    <col min="7703" max="7703" width="7.875" style="178" customWidth="1"/>
    <col min="7704" max="7704" width="9.625" style="178" customWidth="1"/>
    <col min="7705" max="7705" width="13.375" style="178" customWidth="1"/>
    <col min="7706" max="7940" width="8.875" style="178"/>
    <col min="7941" max="7941" width="11.125" style="178" customWidth="1"/>
    <col min="7942" max="7942" width="8.625" style="178" customWidth="1"/>
    <col min="7943" max="7943" width="7" style="178" customWidth="1"/>
    <col min="7944" max="7944" width="8.625" style="178" customWidth="1"/>
    <col min="7945" max="7945" width="6.5" style="178" customWidth="1"/>
    <col min="7946" max="7946" width="7.625" style="178" customWidth="1"/>
    <col min="7947" max="7947" width="7.125" style="178" customWidth="1"/>
    <col min="7948" max="7948" width="9.125" style="178" customWidth="1"/>
    <col min="7949" max="7949" width="7.625" style="178" customWidth="1"/>
    <col min="7950" max="7950" width="6.875" style="178" customWidth="1"/>
    <col min="7951" max="7951" width="7.625" style="178" customWidth="1"/>
    <col min="7952" max="7952" width="8.875" style="178" customWidth="1"/>
    <col min="7953" max="7953" width="16" style="178" customWidth="1"/>
    <col min="7954" max="7954" width="7.125" style="178" customWidth="1"/>
    <col min="7955" max="7955" width="14.125" style="178" customWidth="1"/>
    <col min="7956" max="7956" width="6.625" style="178" customWidth="1"/>
    <col min="7957" max="7958" width="7.625" style="178" customWidth="1"/>
    <col min="7959" max="7959" width="7.875" style="178" customWidth="1"/>
    <col min="7960" max="7960" width="9.625" style="178" customWidth="1"/>
    <col min="7961" max="7961" width="13.375" style="178" customWidth="1"/>
    <col min="7962" max="8196" width="8.875" style="178"/>
    <col min="8197" max="8197" width="11.125" style="178" customWidth="1"/>
    <col min="8198" max="8198" width="8.625" style="178" customWidth="1"/>
    <col min="8199" max="8199" width="7" style="178" customWidth="1"/>
    <col min="8200" max="8200" width="8.625" style="178" customWidth="1"/>
    <col min="8201" max="8201" width="6.5" style="178" customWidth="1"/>
    <col min="8202" max="8202" width="7.625" style="178" customWidth="1"/>
    <col min="8203" max="8203" width="7.125" style="178" customWidth="1"/>
    <col min="8204" max="8204" width="9.125" style="178" customWidth="1"/>
    <col min="8205" max="8205" width="7.625" style="178" customWidth="1"/>
    <col min="8206" max="8206" width="6.875" style="178" customWidth="1"/>
    <col min="8207" max="8207" width="7.625" style="178" customWidth="1"/>
    <col min="8208" max="8208" width="8.875" style="178" customWidth="1"/>
    <col min="8209" max="8209" width="16" style="178" customWidth="1"/>
    <col min="8210" max="8210" width="7.125" style="178" customWidth="1"/>
    <col min="8211" max="8211" width="14.125" style="178" customWidth="1"/>
    <col min="8212" max="8212" width="6.625" style="178" customWidth="1"/>
    <col min="8213" max="8214" width="7.625" style="178" customWidth="1"/>
    <col min="8215" max="8215" width="7.875" style="178" customWidth="1"/>
    <col min="8216" max="8216" width="9.625" style="178" customWidth="1"/>
    <col min="8217" max="8217" width="13.375" style="178" customWidth="1"/>
    <col min="8218" max="8452" width="8.875" style="178"/>
    <col min="8453" max="8453" width="11.125" style="178" customWidth="1"/>
    <col min="8454" max="8454" width="8.625" style="178" customWidth="1"/>
    <col min="8455" max="8455" width="7" style="178" customWidth="1"/>
    <col min="8456" max="8456" width="8.625" style="178" customWidth="1"/>
    <col min="8457" max="8457" width="6.5" style="178" customWidth="1"/>
    <col min="8458" max="8458" width="7.625" style="178" customWidth="1"/>
    <col min="8459" max="8459" width="7.125" style="178" customWidth="1"/>
    <col min="8460" max="8460" width="9.125" style="178" customWidth="1"/>
    <col min="8461" max="8461" width="7.625" style="178" customWidth="1"/>
    <col min="8462" max="8462" width="6.875" style="178" customWidth="1"/>
    <col min="8463" max="8463" width="7.625" style="178" customWidth="1"/>
    <col min="8464" max="8464" width="8.875" style="178" customWidth="1"/>
    <col min="8465" max="8465" width="16" style="178" customWidth="1"/>
    <col min="8466" max="8466" width="7.125" style="178" customWidth="1"/>
    <col min="8467" max="8467" width="14.125" style="178" customWidth="1"/>
    <col min="8468" max="8468" width="6.625" style="178" customWidth="1"/>
    <col min="8469" max="8470" width="7.625" style="178" customWidth="1"/>
    <col min="8471" max="8471" width="7.875" style="178" customWidth="1"/>
    <col min="8472" max="8472" width="9.625" style="178" customWidth="1"/>
    <col min="8473" max="8473" width="13.375" style="178" customWidth="1"/>
    <col min="8474" max="8708" width="8.875" style="178"/>
    <col min="8709" max="8709" width="11.125" style="178" customWidth="1"/>
    <col min="8710" max="8710" width="8.625" style="178" customWidth="1"/>
    <col min="8711" max="8711" width="7" style="178" customWidth="1"/>
    <col min="8712" max="8712" width="8.625" style="178" customWidth="1"/>
    <col min="8713" max="8713" width="6.5" style="178" customWidth="1"/>
    <col min="8714" max="8714" width="7.625" style="178" customWidth="1"/>
    <col min="8715" max="8715" width="7.125" style="178" customWidth="1"/>
    <col min="8716" max="8716" width="9.125" style="178" customWidth="1"/>
    <col min="8717" max="8717" width="7.625" style="178" customWidth="1"/>
    <col min="8718" max="8718" width="6.875" style="178" customWidth="1"/>
    <col min="8719" max="8719" width="7.625" style="178" customWidth="1"/>
    <col min="8720" max="8720" width="8.875" style="178" customWidth="1"/>
    <col min="8721" max="8721" width="16" style="178" customWidth="1"/>
    <col min="8722" max="8722" width="7.125" style="178" customWidth="1"/>
    <col min="8723" max="8723" width="14.125" style="178" customWidth="1"/>
    <col min="8724" max="8724" width="6.625" style="178" customWidth="1"/>
    <col min="8725" max="8726" width="7.625" style="178" customWidth="1"/>
    <col min="8727" max="8727" width="7.875" style="178" customWidth="1"/>
    <col min="8728" max="8728" width="9.625" style="178" customWidth="1"/>
    <col min="8729" max="8729" width="13.375" style="178" customWidth="1"/>
    <col min="8730" max="8964" width="8.875" style="178"/>
    <col min="8965" max="8965" width="11.125" style="178" customWidth="1"/>
    <col min="8966" max="8966" width="8.625" style="178" customWidth="1"/>
    <col min="8967" max="8967" width="7" style="178" customWidth="1"/>
    <col min="8968" max="8968" width="8.625" style="178" customWidth="1"/>
    <col min="8969" max="8969" width="6.5" style="178" customWidth="1"/>
    <col min="8970" max="8970" width="7.625" style="178" customWidth="1"/>
    <col min="8971" max="8971" width="7.125" style="178" customWidth="1"/>
    <col min="8972" max="8972" width="9.125" style="178" customWidth="1"/>
    <col min="8973" max="8973" width="7.625" style="178" customWidth="1"/>
    <col min="8974" max="8974" width="6.875" style="178" customWidth="1"/>
    <col min="8975" max="8975" width="7.625" style="178" customWidth="1"/>
    <col min="8976" max="8976" width="8.875" style="178" customWidth="1"/>
    <col min="8977" max="8977" width="16" style="178" customWidth="1"/>
    <col min="8978" max="8978" width="7.125" style="178" customWidth="1"/>
    <col min="8979" max="8979" width="14.125" style="178" customWidth="1"/>
    <col min="8980" max="8980" width="6.625" style="178" customWidth="1"/>
    <col min="8981" max="8982" width="7.625" style="178" customWidth="1"/>
    <col min="8983" max="8983" width="7.875" style="178" customWidth="1"/>
    <col min="8984" max="8984" width="9.625" style="178" customWidth="1"/>
    <col min="8985" max="8985" width="13.375" style="178" customWidth="1"/>
    <col min="8986" max="9220" width="8.875" style="178"/>
    <col min="9221" max="9221" width="11.125" style="178" customWidth="1"/>
    <col min="9222" max="9222" width="8.625" style="178" customWidth="1"/>
    <col min="9223" max="9223" width="7" style="178" customWidth="1"/>
    <col min="9224" max="9224" width="8.625" style="178" customWidth="1"/>
    <col min="9225" max="9225" width="6.5" style="178" customWidth="1"/>
    <col min="9226" max="9226" width="7.625" style="178" customWidth="1"/>
    <col min="9227" max="9227" width="7.125" style="178" customWidth="1"/>
    <col min="9228" max="9228" width="9.125" style="178" customWidth="1"/>
    <col min="9229" max="9229" width="7.625" style="178" customWidth="1"/>
    <col min="9230" max="9230" width="6.875" style="178" customWidth="1"/>
    <col min="9231" max="9231" width="7.625" style="178" customWidth="1"/>
    <col min="9232" max="9232" width="8.875" style="178" customWidth="1"/>
    <col min="9233" max="9233" width="16" style="178" customWidth="1"/>
    <col min="9234" max="9234" width="7.125" style="178" customWidth="1"/>
    <col min="9235" max="9235" width="14.125" style="178" customWidth="1"/>
    <col min="9236" max="9236" width="6.625" style="178" customWidth="1"/>
    <col min="9237" max="9238" width="7.625" style="178" customWidth="1"/>
    <col min="9239" max="9239" width="7.875" style="178" customWidth="1"/>
    <col min="9240" max="9240" width="9.625" style="178" customWidth="1"/>
    <col min="9241" max="9241" width="13.375" style="178" customWidth="1"/>
    <col min="9242" max="9476" width="8.875" style="178"/>
    <col min="9477" max="9477" width="11.125" style="178" customWidth="1"/>
    <col min="9478" max="9478" width="8.625" style="178" customWidth="1"/>
    <col min="9479" max="9479" width="7" style="178" customWidth="1"/>
    <col min="9480" max="9480" width="8.625" style="178" customWidth="1"/>
    <col min="9481" max="9481" width="6.5" style="178" customWidth="1"/>
    <col min="9482" max="9482" width="7.625" style="178" customWidth="1"/>
    <col min="9483" max="9483" width="7.125" style="178" customWidth="1"/>
    <col min="9484" max="9484" width="9.125" style="178" customWidth="1"/>
    <col min="9485" max="9485" width="7.625" style="178" customWidth="1"/>
    <col min="9486" max="9486" width="6.875" style="178" customWidth="1"/>
    <col min="9487" max="9487" width="7.625" style="178" customWidth="1"/>
    <col min="9488" max="9488" width="8.875" style="178" customWidth="1"/>
    <col min="9489" max="9489" width="16" style="178" customWidth="1"/>
    <col min="9490" max="9490" width="7.125" style="178" customWidth="1"/>
    <col min="9491" max="9491" width="14.125" style="178" customWidth="1"/>
    <col min="9492" max="9492" width="6.625" style="178" customWidth="1"/>
    <col min="9493" max="9494" width="7.625" style="178" customWidth="1"/>
    <col min="9495" max="9495" width="7.875" style="178" customWidth="1"/>
    <col min="9496" max="9496" width="9.625" style="178" customWidth="1"/>
    <col min="9497" max="9497" width="13.375" style="178" customWidth="1"/>
    <col min="9498" max="9732" width="8.875" style="178"/>
    <col min="9733" max="9733" width="11.125" style="178" customWidth="1"/>
    <col min="9734" max="9734" width="8.625" style="178" customWidth="1"/>
    <col min="9735" max="9735" width="7" style="178" customWidth="1"/>
    <col min="9736" max="9736" width="8.625" style="178" customWidth="1"/>
    <col min="9737" max="9737" width="6.5" style="178" customWidth="1"/>
    <col min="9738" max="9738" width="7.625" style="178" customWidth="1"/>
    <col min="9739" max="9739" width="7.125" style="178" customWidth="1"/>
    <col min="9740" max="9740" width="9.125" style="178" customWidth="1"/>
    <col min="9741" max="9741" width="7.625" style="178" customWidth="1"/>
    <col min="9742" max="9742" width="6.875" style="178" customWidth="1"/>
    <col min="9743" max="9743" width="7.625" style="178" customWidth="1"/>
    <col min="9744" max="9744" width="8.875" style="178" customWidth="1"/>
    <col min="9745" max="9745" width="16" style="178" customWidth="1"/>
    <col min="9746" max="9746" width="7.125" style="178" customWidth="1"/>
    <col min="9747" max="9747" width="14.125" style="178" customWidth="1"/>
    <col min="9748" max="9748" width="6.625" style="178" customWidth="1"/>
    <col min="9749" max="9750" width="7.625" style="178" customWidth="1"/>
    <col min="9751" max="9751" width="7.875" style="178" customWidth="1"/>
    <col min="9752" max="9752" width="9.625" style="178" customWidth="1"/>
    <col min="9753" max="9753" width="13.375" style="178" customWidth="1"/>
    <col min="9754" max="9988" width="8.875" style="178"/>
    <col min="9989" max="9989" width="11.125" style="178" customWidth="1"/>
    <col min="9990" max="9990" width="8.625" style="178" customWidth="1"/>
    <col min="9991" max="9991" width="7" style="178" customWidth="1"/>
    <col min="9992" max="9992" width="8.625" style="178" customWidth="1"/>
    <col min="9993" max="9993" width="6.5" style="178" customWidth="1"/>
    <col min="9994" max="9994" width="7.625" style="178" customWidth="1"/>
    <col min="9995" max="9995" width="7.125" style="178" customWidth="1"/>
    <col min="9996" max="9996" width="9.125" style="178" customWidth="1"/>
    <col min="9997" max="9997" width="7.625" style="178" customWidth="1"/>
    <col min="9998" max="9998" width="6.875" style="178" customWidth="1"/>
    <col min="9999" max="9999" width="7.625" style="178" customWidth="1"/>
    <col min="10000" max="10000" width="8.875" style="178" customWidth="1"/>
    <col min="10001" max="10001" width="16" style="178" customWidth="1"/>
    <col min="10002" max="10002" width="7.125" style="178" customWidth="1"/>
    <col min="10003" max="10003" width="14.125" style="178" customWidth="1"/>
    <col min="10004" max="10004" width="6.625" style="178" customWidth="1"/>
    <col min="10005" max="10006" width="7.625" style="178" customWidth="1"/>
    <col min="10007" max="10007" width="7.875" style="178" customWidth="1"/>
    <col min="10008" max="10008" width="9.625" style="178" customWidth="1"/>
    <col min="10009" max="10009" width="13.375" style="178" customWidth="1"/>
    <col min="10010" max="10244" width="8.875" style="178"/>
    <col min="10245" max="10245" width="11.125" style="178" customWidth="1"/>
    <col min="10246" max="10246" width="8.625" style="178" customWidth="1"/>
    <col min="10247" max="10247" width="7" style="178" customWidth="1"/>
    <col min="10248" max="10248" width="8.625" style="178" customWidth="1"/>
    <col min="10249" max="10249" width="6.5" style="178" customWidth="1"/>
    <col min="10250" max="10250" width="7.625" style="178" customWidth="1"/>
    <col min="10251" max="10251" width="7.125" style="178" customWidth="1"/>
    <col min="10252" max="10252" width="9.125" style="178" customWidth="1"/>
    <col min="10253" max="10253" width="7.625" style="178" customWidth="1"/>
    <col min="10254" max="10254" width="6.875" style="178" customWidth="1"/>
    <col min="10255" max="10255" width="7.625" style="178" customWidth="1"/>
    <col min="10256" max="10256" width="8.875" style="178" customWidth="1"/>
    <col min="10257" max="10257" width="16" style="178" customWidth="1"/>
    <col min="10258" max="10258" width="7.125" style="178" customWidth="1"/>
    <col min="10259" max="10259" width="14.125" style="178" customWidth="1"/>
    <col min="10260" max="10260" width="6.625" style="178" customWidth="1"/>
    <col min="10261" max="10262" width="7.625" style="178" customWidth="1"/>
    <col min="10263" max="10263" width="7.875" style="178" customWidth="1"/>
    <col min="10264" max="10264" width="9.625" style="178" customWidth="1"/>
    <col min="10265" max="10265" width="13.375" style="178" customWidth="1"/>
    <col min="10266" max="10500" width="8.875" style="178"/>
    <col min="10501" max="10501" width="11.125" style="178" customWidth="1"/>
    <col min="10502" max="10502" width="8.625" style="178" customWidth="1"/>
    <col min="10503" max="10503" width="7" style="178" customWidth="1"/>
    <col min="10504" max="10504" width="8.625" style="178" customWidth="1"/>
    <col min="10505" max="10505" width="6.5" style="178" customWidth="1"/>
    <col min="10506" max="10506" width="7.625" style="178" customWidth="1"/>
    <col min="10507" max="10507" width="7.125" style="178" customWidth="1"/>
    <col min="10508" max="10508" width="9.125" style="178" customWidth="1"/>
    <col min="10509" max="10509" width="7.625" style="178" customWidth="1"/>
    <col min="10510" max="10510" width="6.875" style="178" customWidth="1"/>
    <col min="10511" max="10511" width="7.625" style="178" customWidth="1"/>
    <col min="10512" max="10512" width="8.875" style="178" customWidth="1"/>
    <col min="10513" max="10513" width="16" style="178" customWidth="1"/>
    <col min="10514" max="10514" width="7.125" style="178" customWidth="1"/>
    <col min="10515" max="10515" width="14.125" style="178" customWidth="1"/>
    <col min="10516" max="10516" width="6.625" style="178" customWidth="1"/>
    <col min="10517" max="10518" width="7.625" style="178" customWidth="1"/>
    <col min="10519" max="10519" width="7.875" style="178" customWidth="1"/>
    <col min="10520" max="10520" width="9.625" style="178" customWidth="1"/>
    <col min="10521" max="10521" width="13.375" style="178" customWidth="1"/>
    <col min="10522" max="10756" width="8.875" style="178"/>
    <col min="10757" max="10757" width="11.125" style="178" customWidth="1"/>
    <col min="10758" max="10758" width="8.625" style="178" customWidth="1"/>
    <col min="10759" max="10759" width="7" style="178" customWidth="1"/>
    <col min="10760" max="10760" width="8.625" style="178" customWidth="1"/>
    <col min="10761" max="10761" width="6.5" style="178" customWidth="1"/>
    <col min="10762" max="10762" width="7.625" style="178" customWidth="1"/>
    <col min="10763" max="10763" width="7.125" style="178" customWidth="1"/>
    <col min="10764" max="10764" width="9.125" style="178" customWidth="1"/>
    <col min="10765" max="10765" width="7.625" style="178" customWidth="1"/>
    <col min="10766" max="10766" width="6.875" style="178" customWidth="1"/>
    <col min="10767" max="10767" width="7.625" style="178" customWidth="1"/>
    <col min="10768" max="10768" width="8.875" style="178" customWidth="1"/>
    <col min="10769" max="10769" width="16" style="178" customWidth="1"/>
    <col min="10770" max="10770" width="7.125" style="178" customWidth="1"/>
    <col min="10771" max="10771" width="14.125" style="178" customWidth="1"/>
    <col min="10772" max="10772" width="6.625" style="178" customWidth="1"/>
    <col min="10773" max="10774" width="7.625" style="178" customWidth="1"/>
    <col min="10775" max="10775" width="7.875" style="178" customWidth="1"/>
    <col min="10776" max="10776" width="9.625" style="178" customWidth="1"/>
    <col min="10777" max="10777" width="13.375" style="178" customWidth="1"/>
    <col min="10778" max="11012" width="8.875" style="178"/>
    <col min="11013" max="11013" width="11.125" style="178" customWidth="1"/>
    <col min="11014" max="11014" width="8.625" style="178" customWidth="1"/>
    <col min="11015" max="11015" width="7" style="178" customWidth="1"/>
    <col min="11016" max="11016" width="8.625" style="178" customWidth="1"/>
    <col min="11017" max="11017" width="6.5" style="178" customWidth="1"/>
    <col min="11018" max="11018" width="7.625" style="178" customWidth="1"/>
    <col min="11019" max="11019" width="7.125" style="178" customWidth="1"/>
    <col min="11020" max="11020" width="9.125" style="178" customWidth="1"/>
    <col min="11021" max="11021" width="7.625" style="178" customWidth="1"/>
    <col min="11022" max="11022" width="6.875" style="178" customWidth="1"/>
    <col min="11023" max="11023" width="7.625" style="178" customWidth="1"/>
    <col min="11024" max="11024" width="8.875" style="178" customWidth="1"/>
    <col min="11025" max="11025" width="16" style="178" customWidth="1"/>
    <col min="11026" max="11026" width="7.125" style="178" customWidth="1"/>
    <col min="11027" max="11027" width="14.125" style="178" customWidth="1"/>
    <col min="11028" max="11028" width="6.625" style="178" customWidth="1"/>
    <col min="11029" max="11030" width="7.625" style="178" customWidth="1"/>
    <col min="11031" max="11031" width="7.875" style="178" customWidth="1"/>
    <col min="11032" max="11032" width="9.625" style="178" customWidth="1"/>
    <col min="11033" max="11033" width="13.375" style="178" customWidth="1"/>
    <col min="11034" max="11268" width="8.875" style="178"/>
    <col min="11269" max="11269" width="11.125" style="178" customWidth="1"/>
    <col min="11270" max="11270" width="8.625" style="178" customWidth="1"/>
    <col min="11271" max="11271" width="7" style="178" customWidth="1"/>
    <col min="11272" max="11272" width="8.625" style="178" customWidth="1"/>
    <col min="11273" max="11273" width="6.5" style="178" customWidth="1"/>
    <col min="11274" max="11274" width="7.625" style="178" customWidth="1"/>
    <col min="11275" max="11275" width="7.125" style="178" customWidth="1"/>
    <col min="11276" max="11276" width="9.125" style="178" customWidth="1"/>
    <col min="11277" max="11277" width="7.625" style="178" customWidth="1"/>
    <col min="11278" max="11278" width="6.875" style="178" customWidth="1"/>
    <col min="11279" max="11279" width="7.625" style="178" customWidth="1"/>
    <col min="11280" max="11280" width="8.875" style="178" customWidth="1"/>
    <col min="11281" max="11281" width="16" style="178" customWidth="1"/>
    <col min="11282" max="11282" width="7.125" style="178" customWidth="1"/>
    <col min="11283" max="11283" width="14.125" style="178" customWidth="1"/>
    <col min="11284" max="11284" width="6.625" style="178" customWidth="1"/>
    <col min="11285" max="11286" width="7.625" style="178" customWidth="1"/>
    <col min="11287" max="11287" width="7.875" style="178" customWidth="1"/>
    <col min="11288" max="11288" width="9.625" style="178" customWidth="1"/>
    <col min="11289" max="11289" width="13.375" style="178" customWidth="1"/>
    <col min="11290" max="11524" width="8.875" style="178"/>
    <col min="11525" max="11525" width="11.125" style="178" customWidth="1"/>
    <col min="11526" max="11526" width="8.625" style="178" customWidth="1"/>
    <col min="11527" max="11527" width="7" style="178" customWidth="1"/>
    <col min="11528" max="11528" width="8.625" style="178" customWidth="1"/>
    <col min="11529" max="11529" width="6.5" style="178" customWidth="1"/>
    <col min="11530" max="11530" width="7.625" style="178" customWidth="1"/>
    <col min="11531" max="11531" width="7.125" style="178" customWidth="1"/>
    <col min="11532" max="11532" width="9.125" style="178" customWidth="1"/>
    <col min="11533" max="11533" width="7.625" style="178" customWidth="1"/>
    <col min="11534" max="11534" width="6.875" style="178" customWidth="1"/>
    <col min="11535" max="11535" width="7.625" style="178" customWidth="1"/>
    <col min="11536" max="11536" width="8.875" style="178" customWidth="1"/>
    <col min="11537" max="11537" width="16" style="178" customWidth="1"/>
    <col min="11538" max="11538" width="7.125" style="178" customWidth="1"/>
    <col min="11539" max="11539" width="14.125" style="178" customWidth="1"/>
    <col min="11540" max="11540" width="6.625" style="178" customWidth="1"/>
    <col min="11541" max="11542" width="7.625" style="178" customWidth="1"/>
    <col min="11543" max="11543" width="7.875" style="178" customWidth="1"/>
    <col min="11544" max="11544" width="9.625" style="178" customWidth="1"/>
    <col min="11545" max="11545" width="13.375" style="178" customWidth="1"/>
    <col min="11546" max="11780" width="8.875" style="178"/>
    <col min="11781" max="11781" width="11.125" style="178" customWidth="1"/>
    <col min="11782" max="11782" width="8.625" style="178" customWidth="1"/>
    <col min="11783" max="11783" width="7" style="178" customWidth="1"/>
    <col min="11784" max="11784" width="8.625" style="178" customWidth="1"/>
    <col min="11785" max="11785" width="6.5" style="178" customWidth="1"/>
    <col min="11786" max="11786" width="7.625" style="178" customWidth="1"/>
    <col min="11787" max="11787" width="7.125" style="178" customWidth="1"/>
    <col min="11788" max="11788" width="9.125" style="178" customWidth="1"/>
    <col min="11789" max="11789" width="7.625" style="178" customWidth="1"/>
    <col min="11790" max="11790" width="6.875" style="178" customWidth="1"/>
    <col min="11791" max="11791" width="7.625" style="178" customWidth="1"/>
    <col min="11792" max="11792" width="8.875" style="178" customWidth="1"/>
    <col min="11793" max="11793" width="16" style="178" customWidth="1"/>
    <col min="11794" max="11794" width="7.125" style="178" customWidth="1"/>
    <col min="11795" max="11795" width="14.125" style="178" customWidth="1"/>
    <col min="11796" max="11796" width="6.625" style="178" customWidth="1"/>
    <col min="11797" max="11798" width="7.625" style="178" customWidth="1"/>
    <col min="11799" max="11799" width="7.875" style="178" customWidth="1"/>
    <col min="11800" max="11800" width="9.625" style="178" customWidth="1"/>
    <col min="11801" max="11801" width="13.375" style="178" customWidth="1"/>
    <col min="11802" max="12036" width="8.875" style="178"/>
    <col min="12037" max="12037" width="11.125" style="178" customWidth="1"/>
    <col min="12038" max="12038" width="8.625" style="178" customWidth="1"/>
    <col min="12039" max="12039" width="7" style="178" customWidth="1"/>
    <col min="12040" max="12040" width="8.625" style="178" customWidth="1"/>
    <col min="12041" max="12041" width="6.5" style="178" customWidth="1"/>
    <col min="12042" max="12042" width="7.625" style="178" customWidth="1"/>
    <col min="12043" max="12043" width="7.125" style="178" customWidth="1"/>
    <col min="12044" max="12044" width="9.125" style="178" customWidth="1"/>
    <col min="12045" max="12045" width="7.625" style="178" customWidth="1"/>
    <col min="12046" max="12046" width="6.875" style="178" customWidth="1"/>
    <col min="12047" max="12047" width="7.625" style="178" customWidth="1"/>
    <col min="12048" max="12048" width="8.875" style="178" customWidth="1"/>
    <col min="12049" max="12049" width="16" style="178" customWidth="1"/>
    <col min="12050" max="12050" width="7.125" style="178" customWidth="1"/>
    <col min="12051" max="12051" width="14.125" style="178" customWidth="1"/>
    <col min="12052" max="12052" width="6.625" style="178" customWidth="1"/>
    <col min="12053" max="12054" width="7.625" style="178" customWidth="1"/>
    <col min="12055" max="12055" width="7.875" style="178" customWidth="1"/>
    <col min="12056" max="12056" width="9.625" style="178" customWidth="1"/>
    <col min="12057" max="12057" width="13.375" style="178" customWidth="1"/>
    <col min="12058" max="12292" width="8.875" style="178"/>
    <col min="12293" max="12293" width="11.125" style="178" customWidth="1"/>
    <col min="12294" max="12294" width="8.625" style="178" customWidth="1"/>
    <col min="12295" max="12295" width="7" style="178" customWidth="1"/>
    <col min="12296" max="12296" width="8.625" style="178" customWidth="1"/>
    <col min="12297" max="12297" width="6.5" style="178" customWidth="1"/>
    <col min="12298" max="12298" width="7.625" style="178" customWidth="1"/>
    <col min="12299" max="12299" width="7.125" style="178" customWidth="1"/>
    <col min="12300" max="12300" width="9.125" style="178" customWidth="1"/>
    <col min="12301" max="12301" width="7.625" style="178" customWidth="1"/>
    <col min="12302" max="12302" width="6.875" style="178" customWidth="1"/>
    <col min="12303" max="12303" width="7.625" style="178" customWidth="1"/>
    <col min="12304" max="12304" width="8.875" style="178" customWidth="1"/>
    <col min="12305" max="12305" width="16" style="178" customWidth="1"/>
    <col min="12306" max="12306" width="7.125" style="178" customWidth="1"/>
    <col min="12307" max="12307" width="14.125" style="178" customWidth="1"/>
    <col min="12308" max="12308" width="6.625" style="178" customWidth="1"/>
    <col min="12309" max="12310" width="7.625" style="178" customWidth="1"/>
    <col min="12311" max="12311" width="7.875" style="178" customWidth="1"/>
    <col min="12312" max="12312" width="9.625" style="178" customWidth="1"/>
    <col min="12313" max="12313" width="13.375" style="178" customWidth="1"/>
    <col min="12314" max="12548" width="8.875" style="178"/>
    <col min="12549" max="12549" width="11.125" style="178" customWidth="1"/>
    <col min="12550" max="12550" width="8.625" style="178" customWidth="1"/>
    <col min="12551" max="12551" width="7" style="178" customWidth="1"/>
    <col min="12552" max="12552" width="8.625" style="178" customWidth="1"/>
    <col min="12553" max="12553" width="6.5" style="178" customWidth="1"/>
    <col min="12554" max="12554" width="7.625" style="178" customWidth="1"/>
    <col min="12555" max="12555" width="7.125" style="178" customWidth="1"/>
    <col min="12556" max="12556" width="9.125" style="178" customWidth="1"/>
    <col min="12557" max="12557" width="7.625" style="178" customWidth="1"/>
    <col min="12558" max="12558" width="6.875" style="178" customWidth="1"/>
    <col min="12559" max="12559" width="7.625" style="178" customWidth="1"/>
    <col min="12560" max="12560" width="8.875" style="178" customWidth="1"/>
    <col min="12561" max="12561" width="16" style="178" customWidth="1"/>
    <col min="12562" max="12562" width="7.125" style="178" customWidth="1"/>
    <col min="12563" max="12563" width="14.125" style="178" customWidth="1"/>
    <col min="12564" max="12564" width="6.625" style="178" customWidth="1"/>
    <col min="12565" max="12566" width="7.625" style="178" customWidth="1"/>
    <col min="12567" max="12567" width="7.875" style="178" customWidth="1"/>
    <col min="12568" max="12568" width="9.625" style="178" customWidth="1"/>
    <col min="12569" max="12569" width="13.375" style="178" customWidth="1"/>
    <col min="12570" max="12804" width="8.875" style="178"/>
    <col min="12805" max="12805" width="11.125" style="178" customWidth="1"/>
    <col min="12806" max="12806" width="8.625" style="178" customWidth="1"/>
    <col min="12807" max="12807" width="7" style="178" customWidth="1"/>
    <col min="12808" max="12808" width="8.625" style="178" customWidth="1"/>
    <col min="12809" max="12809" width="6.5" style="178" customWidth="1"/>
    <col min="12810" max="12810" width="7.625" style="178" customWidth="1"/>
    <col min="12811" max="12811" width="7.125" style="178" customWidth="1"/>
    <col min="12812" max="12812" width="9.125" style="178" customWidth="1"/>
    <col min="12813" max="12813" width="7.625" style="178" customWidth="1"/>
    <col min="12814" max="12814" width="6.875" style="178" customWidth="1"/>
    <col min="12815" max="12815" width="7.625" style="178" customWidth="1"/>
    <col min="12816" max="12816" width="8.875" style="178" customWidth="1"/>
    <col min="12817" max="12817" width="16" style="178" customWidth="1"/>
    <col min="12818" max="12818" width="7.125" style="178" customWidth="1"/>
    <col min="12819" max="12819" width="14.125" style="178" customWidth="1"/>
    <col min="12820" max="12820" width="6.625" style="178" customWidth="1"/>
    <col min="12821" max="12822" width="7.625" style="178" customWidth="1"/>
    <col min="12823" max="12823" width="7.875" style="178" customWidth="1"/>
    <col min="12824" max="12824" width="9.625" style="178" customWidth="1"/>
    <col min="12825" max="12825" width="13.375" style="178" customWidth="1"/>
    <col min="12826" max="13060" width="8.875" style="178"/>
    <col min="13061" max="13061" width="11.125" style="178" customWidth="1"/>
    <col min="13062" max="13062" width="8.625" style="178" customWidth="1"/>
    <col min="13063" max="13063" width="7" style="178" customWidth="1"/>
    <col min="13064" max="13064" width="8.625" style="178" customWidth="1"/>
    <col min="13065" max="13065" width="6.5" style="178" customWidth="1"/>
    <col min="13066" max="13066" width="7.625" style="178" customWidth="1"/>
    <col min="13067" max="13067" width="7.125" style="178" customWidth="1"/>
    <col min="13068" max="13068" width="9.125" style="178" customWidth="1"/>
    <col min="13069" max="13069" width="7.625" style="178" customWidth="1"/>
    <col min="13070" max="13070" width="6.875" style="178" customWidth="1"/>
    <col min="13071" max="13071" width="7.625" style="178" customWidth="1"/>
    <col min="13072" max="13072" width="8.875" style="178" customWidth="1"/>
    <col min="13073" max="13073" width="16" style="178" customWidth="1"/>
    <col min="13074" max="13074" width="7.125" style="178" customWidth="1"/>
    <col min="13075" max="13075" width="14.125" style="178" customWidth="1"/>
    <col min="13076" max="13076" width="6.625" style="178" customWidth="1"/>
    <col min="13077" max="13078" width="7.625" style="178" customWidth="1"/>
    <col min="13079" max="13079" width="7.875" style="178" customWidth="1"/>
    <col min="13080" max="13080" width="9.625" style="178" customWidth="1"/>
    <col min="13081" max="13081" width="13.375" style="178" customWidth="1"/>
    <col min="13082" max="13316" width="8.875" style="178"/>
    <col min="13317" max="13317" width="11.125" style="178" customWidth="1"/>
    <col min="13318" max="13318" width="8.625" style="178" customWidth="1"/>
    <col min="13319" max="13319" width="7" style="178" customWidth="1"/>
    <col min="13320" max="13320" width="8.625" style="178" customWidth="1"/>
    <col min="13321" max="13321" width="6.5" style="178" customWidth="1"/>
    <col min="13322" max="13322" width="7.625" style="178" customWidth="1"/>
    <col min="13323" max="13323" width="7.125" style="178" customWidth="1"/>
    <col min="13324" max="13324" width="9.125" style="178" customWidth="1"/>
    <col min="13325" max="13325" width="7.625" style="178" customWidth="1"/>
    <col min="13326" max="13326" width="6.875" style="178" customWidth="1"/>
    <col min="13327" max="13327" width="7.625" style="178" customWidth="1"/>
    <col min="13328" max="13328" width="8.875" style="178" customWidth="1"/>
    <col min="13329" max="13329" width="16" style="178" customWidth="1"/>
    <col min="13330" max="13330" width="7.125" style="178" customWidth="1"/>
    <col min="13331" max="13331" width="14.125" style="178" customWidth="1"/>
    <col min="13332" max="13332" width="6.625" style="178" customWidth="1"/>
    <col min="13333" max="13334" width="7.625" style="178" customWidth="1"/>
    <col min="13335" max="13335" width="7.875" style="178" customWidth="1"/>
    <col min="13336" max="13336" width="9.625" style="178" customWidth="1"/>
    <col min="13337" max="13337" width="13.375" style="178" customWidth="1"/>
    <col min="13338" max="13572" width="8.875" style="178"/>
    <col min="13573" max="13573" width="11.125" style="178" customWidth="1"/>
    <col min="13574" max="13574" width="8.625" style="178" customWidth="1"/>
    <col min="13575" max="13575" width="7" style="178" customWidth="1"/>
    <col min="13576" max="13576" width="8.625" style="178" customWidth="1"/>
    <col min="13577" max="13577" width="6.5" style="178" customWidth="1"/>
    <col min="13578" max="13578" width="7.625" style="178" customWidth="1"/>
    <col min="13579" max="13579" width="7.125" style="178" customWidth="1"/>
    <col min="13580" max="13580" width="9.125" style="178" customWidth="1"/>
    <col min="13581" max="13581" width="7.625" style="178" customWidth="1"/>
    <col min="13582" max="13582" width="6.875" style="178" customWidth="1"/>
    <col min="13583" max="13583" width="7.625" style="178" customWidth="1"/>
    <col min="13584" max="13584" width="8.875" style="178" customWidth="1"/>
    <col min="13585" max="13585" width="16" style="178" customWidth="1"/>
    <col min="13586" max="13586" width="7.125" style="178" customWidth="1"/>
    <col min="13587" max="13587" width="14.125" style="178" customWidth="1"/>
    <col min="13588" max="13588" width="6.625" style="178" customWidth="1"/>
    <col min="13589" max="13590" width="7.625" style="178" customWidth="1"/>
    <col min="13591" max="13591" width="7.875" style="178" customWidth="1"/>
    <col min="13592" max="13592" width="9.625" style="178" customWidth="1"/>
    <col min="13593" max="13593" width="13.375" style="178" customWidth="1"/>
    <col min="13594" max="13828" width="8.875" style="178"/>
    <col min="13829" max="13829" width="11.125" style="178" customWidth="1"/>
    <col min="13830" max="13830" width="8.625" style="178" customWidth="1"/>
    <col min="13831" max="13831" width="7" style="178" customWidth="1"/>
    <col min="13832" max="13832" width="8.625" style="178" customWidth="1"/>
    <col min="13833" max="13833" width="6.5" style="178" customWidth="1"/>
    <col min="13834" max="13834" width="7.625" style="178" customWidth="1"/>
    <col min="13835" max="13835" width="7.125" style="178" customWidth="1"/>
    <col min="13836" max="13836" width="9.125" style="178" customWidth="1"/>
    <col min="13837" max="13837" width="7.625" style="178" customWidth="1"/>
    <col min="13838" max="13838" width="6.875" style="178" customWidth="1"/>
    <col min="13839" max="13839" width="7.625" style="178" customWidth="1"/>
    <col min="13840" max="13840" width="8.875" style="178" customWidth="1"/>
    <col min="13841" max="13841" width="16" style="178" customWidth="1"/>
    <col min="13842" max="13842" width="7.125" style="178" customWidth="1"/>
    <col min="13843" max="13843" width="14.125" style="178" customWidth="1"/>
    <col min="13844" max="13844" width="6.625" style="178" customWidth="1"/>
    <col min="13845" max="13846" width="7.625" style="178" customWidth="1"/>
    <col min="13847" max="13847" width="7.875" style="178" customWidth="1"/>
    <col min="13848" max="13848" width="9.625" style="178" customWidth="1"/>
    <col min="13849" max="13849" width="13.375" style="178" customWidth="1"/>
    <col min="13850" max="14084" width="8.875" style="178"/>
    <col min="14085" max="14085" width="11.125" style="178" customWidth="1"/>
    <col min="14086" max="14086" width="8.625" style="178" customWidth="1"/>
    <col min="14087" max="14087" width="7" style="178" customWidth="1"/>
    <col min="14088" max="14088" width="8.625" style="178" customWidth="1"/>
    <col min="14089" max="14089" width="6.5" style="178" customWidth="1"/>
    <col min="14090" max="14090" width="7.625" style="178" customWidth="1"/>
    <col min="14091" max="14091" width="7.125" style="178" customWidth="1"/>
    <col min="14092" max="14092" width="9.125" style="178" customWidth="1"/>
    <col min="14093" max="14093" width="7.625" style="178" customWidth="1"/>
    <col min="14094" max="14094" width="6.875" style="178" customWidth="1"/>
    <col min="14095" max="14095" width="7.625" style="178" customWidth="1"/>
    <col min="14096" max="14096" width="8.875" style="178" customWidth="1"/>
    <col min="14097" max="14097" width="16" style="178" customWidth="1"/>
    <col min="14098" max="14098" width="7.125" style="178" customWidth="1"/>
    <col min="14099" max="14099" width="14.125" style="178" customWidth="1"/>
    <col min="14100" max="14100" width="6.625" style="178" customWidth="1"/>
    <col min="14101" max="14102" width="7.625" style="178" customWidth="1"/>
    <col min="14103" max="14103" width="7.875" style="178" customWidth="1"/>
    <col min="14104" max="14104" width="9.625" style="178" customWidth="1"/>
    <col min="14105" max="14105" width="13.375" style="178" customWidth="1"/>
    <col min="14106" max="14340" width="8.875" style="178"/>
    <col min="14341" max="14341" width="11.125" style="178" customWidth="1"/>
    <col min="14342" max="14342" width="8.625" style="178" customWidth="1"/>
    <col min="14343" max="14343" width="7" style="178" customWidth="1"/>
    <col min="14344" max="14344" width="8.625" style="178" customWidth="1"/>
    <col min="14345" max="14345" width="6.5" style="178" customWidth="1"/>
    <col min="14346" max="14346" width="7.625" style="178" customWidth="1"/>
    <col min="14347" max="14347" width="7.125" style="178" customWidth="1"/>
    <col min="14348" max="14348" width="9.125" style="178" customWidth="1"/>
    <col min="14349" max="14349" width="7.625" style="178" customWidth="1"/>
    <col min="14350" max="14350" width="6.875" style="178" customWidth="1"/>
    <col min="14351" max="14351" width="7.625" style="178" customWidth="1"/>
    <col min="14352" max="14352" width="8.875" style="178" customWidth="1"/>
    <col min="14353" max="14353" width="16" style="178" customWidth="1"/>
    <col min="14354" max="14354" width="7.125" style="178" customWidth="1"/>
    <col min="14355" max="14355" width="14.125" style="178" customWidth="1"/>
    <col min="14356" max="14356" width="6.625" style="178" customWidth="1"/>
    <col min="14357" max="14358" width="7.625" style="178" customWidth="1"/>
    <col min="14359" max="14359" width="7.875" style="178" customWidth="1"/>
    <col min="14360" max="14360" width="9.625" style="178" customWidth="1"/>
    <col min="14361" max="14361" width="13.375" style="178" customWidth="1"/>
    <col min="14362" max="14596" width="8.875" style="178"/>
    <col min="14597" max="14597" width="11.125" style="178" customWidth="1"/>
    <col min="14598" max="14598" width="8.625" style="178" customWidth="1"/>
    <col min="14599" max="14599" width="7" style="178" customWidth="1"/>
    <col min="14600" max="14600" width="8.625" style="178" customWidth="1"/>
    <col min="14601" max="14601" width="6.5" style="178" customWidth="1"/>
    <col min="14602" max="14602" width="7.625" style="178" customWidth="1"/>
    <col min="14603" max="14603" width="7.125" style="178" customWidth="1"/>
    <col min="14604" max="14604" width="9.125" style="178" customWidth="1"/>
    <col min="14605" max="14605" width="7.625" style="178" customWidth="1"/>
    <col min="14606" max="14606" width="6.875" style="178" customWidth="1"/>
    <col min="14607" max="14607" width="7.625" style="178" customWidth="1"/>
    <col min="14608" max="14608" width="8.875" style="178" customWidth="1"/>
    <col min="14609" max="14609" width="16" style="178" customWidth="1"/>
    <col min="14610" max="14610" width="7.125" style="178" customWidth="1"/>
    <col min="14611" max="14611" width="14.125" style="178" customWidth="1"/>
    <col min="14612" max="14612" width="6.625" style="178" customWidth="1"/>
    <col min="14613" max="14614" width="7.625" style="178" customWidth="1"/>
    <col min="14615" max="14615" width="7.875" style="178" customWidth="1"/>
    <col min="14616" max="14616" width="9.625" style="178" customWidth="1"/>
    <col min="14617" max="14617" width="13.375" style="178" customWidth="1"/>
    <col min="14618" max="14852" width="8.875" style="178"/>
    <col min="14853" max="14853" width="11.125" style="178" customWidth="1"/>
    <col min="14854" max="14854" width="8.625" style="178" customWidth="1"/>
    <col min="14855" max="14855" width="7" style="178" customWidth="1"/>
    <col min="14856" max="14856" width="8.625" style="178" customWidth="1"/>
    <col min="14857" max="14857" width="6.5" style="178" customWidth="1"/>
    <col min="14858" max="14858" width="7.625" style="178" customWidth="1"/>
    <col min="14859" max="14859" width="7.125" style="178" customWidth="1"/>
    <col min="14860" max="14860" width="9.125" style="178" customWidth="1"/>
    <col min="14861" max="14861" width="7.625" style="178" customWidth="1"/>
    <col min="14862" max="14862" width="6.875" style="178" customWidth="1"/>
    <col min="14863" max="14863" width="7.625" style="178" customWidth="1"/>
    <col min="14864" max="14864" width="8.875" style="178" customWidth="1"/>
    <col min="14865" max="14865" width="16" style="178" customWidth="1"/>
    <col min="14866" max="14866" width="7.125" style="178" customWidth="1"/>
    <col min="14867" max="14867" width="14.125" style="178" customWidth="1"/>
    <col min="14868" max="14868" width="6.625" style="178" customWidth="1"/>
    <col min="14869" max="14870" width="7.625" style="178" customWidth="1"/>
    <col min="14871" max="14871" width="7.875" style="178" customWidth="1"/>
    <col min="14872" max="14872" width="9.625" style="178" customWidth="1"/>
    <col min="14873" max="14873" width="13.375" style="178" customWidth="1"/>
    <col min="14874" max="15108" width="8.875" style="178"/>
    <col min="15109" max="15109" width="11.125" style="178" customWidth="1"/>
    <col min="15110" max="15110" width="8.625" style="178" customWidth="1"/>
    <col min="15111" max="15111" width="7" style="178" customWidth="1"/>
    <col min="15112" max="15112" width="8.625" style="178" customWidth="1"/>
    <col min="15113" max="15113" width="6.5" style="178" customWidth="1"/>
    <col min="15114" max="15114" width="7.625" style="178" customWidth="1"/>
    <col min="15115" max="15115" width="7.125" style="178" customWidth="1"/>
    <col min="15116" max="15116" width="9.125" style="178" customWidth="1"/>
    <col min="15117" max="15117" width="7.625" style="178" customWidth="1"/>
    <col min="15118" max="15118" width="6.875" style="178" customWidth="1"/>
    <col min="15119" max="15119" width="7.625" style="178" customWidth="1"/>
    <col min="15120" max="15120" width="8.875" style="178" customWidth="1"/>
    <col min="15121" max="15121" width="16" style="178" customWidth="1"/>
    <col min="15122" max="15122" width="7.125" style="178" customWidth="1"/>
    <col min="15123" max="15123" width="14.125" style="178" customWidth="1"/>
    <col min="15124" max="15124" width="6.625" style="178" customWidth="1"/>
    <col min="15125" max="15126" width="7.625" style="178" customWidth="1"/>
    <col min="15127" max="15127" width="7.875" style="178" customWidth="1"/>
    <col min="15128" max="15128" width="9.625" style="178" customWidth="1"/>
    <col min="15129" max="15129" width="13.375" style="178" customWidth="1"/>
    <col min="15130" max="15364" width="8.875" style="178"/>
    <col min="15365" max="15365" width="11.125" style="178" customWidth="1"/>
    <col min="15366" max="15366" width="8.625" style="178" customWidth="1"/>
    <col min="15367" max="15367" width="7" style="178" customWidth="1"/>
    <col min="15368" max="15368" width="8.625" style="178" customWidth="1"/>
    <col min="15369" max="15369" width="6.5" style="178" customWidth="1"/>
    <col min="15370" max="15370" width="7.625" style="178" customWidth="1"/>
    <col min="15371" max="15371" width="7.125" style="178" customWidth="1"/>
    <col min="15372" max="15372" width="9.125" style="178" customWidth="1"/>
    <col min="15373" max="15373" width="7.625" style="178" customWidth="1"/>
    <col min="15374" max="15374" width="6.875" style="178" customWidth="1"/>
    <col min="15375" max="15375" width="7.625" style="178" customWidth="1"/>
    <col min="15376" max="15376" width="8.875" style="178" customWidth="1"/>
    <col min="15377" max="15377" width="16" style="178" customWidth="1"/>
    <col min="15378" max="15378" width="7.125" style="178" customWidth="1"/>
    <col min="15379" max="15379" width="14.125" style="178" customWidth="1"/>
    <col min="15380" max="15380" width="6.625" style="178" customWidth="1"/>
    <col min="15381" max="15382" width="7.625" style="178" customWidth="1"/>
    <col min="15383" max="15383" width="7.875" style="178" customWidth="1"/>
    <col min="15384" max="15384" width="9.625" style="178" customWidth="1"/>
    <col min="15385" max="15385" width="13.375" style="178" customWidth="1"/>
    <col min="15386" max="15620" width="8.875" style="178"/>
    <col min="15621" max="15621" width="11.125" style="178" customWidth="1"/>
    <col min="15622" max="15622" width="8.625" style="178" customWidth="1"/>
    <col min="15623" max="15623" width="7" style="178" customWidth="1"/>
    <col min="15624" max="15624" width="8.625" style="178" customWidth="1"/>
    <col min="15625" max="15625" width="6.5" style="178" customWidth="1"/>
    <col min="15626" max="15626" width="7.625" style="178" customWidth="1"/>
    <col min="15627" max="15627" width="7.125" style="178" customWidth="1"/>
    <col min="15628" max="15628" width="9.125" style="178" customWidth="1"/>
    <col min="15629" max="15629" width="7.625" style="178" customWidth="1"/>
    <col min="15630" max="15630" width="6.875" style="178" customWidth="1"/>
    <col min="15631" max="15631" width="7.625" style="178" customWidth="1"/>
    <col min="15632" max="15632" width="8.875" style="178" customWidth="1"/>
    <col min="15633" max="15633" width="16" style="178" customWidth="1"/>
    <col min="15634" max="15634" width="7.125" style="178" customWidth="1"/>
    <col min="15635" max="15635" width="14.125" style="178" customWidth="1"/>
    <col min="15636" max="15636" width="6.625" style="178" customWidth="1"/>
    <col min="15637" max="15638" width="7.625" style="178" customWidth="1"/>
    <col min="15639" max="15639" width="7.875" style="178" customWidth="1"/>
    <col min="15640" max="15640" width="9.625" style="178" customWidth="1"/>
    <col min="15641" max="15641" width="13.375" style="178" customWidth="1"/>
    <col min="15642" max="15876" width="8.875" style="178"/>
    <col min="15877" max="15877" width="11.125" style="178" customWidth="1"/>
    <col min="15878" max="15878" width="8.625" style="178" customWidth="1"/>
    <col min="15879" max="15879" width="7" style="178" customWidth="1"/>
    <col min="15880" max="15880" width="8.625" style="178" customWidth="1"/>
    <col min="15881" max="15881" width="6.5" style="178" customWidth="1"/>
    <col min="15882" max="15882" width="7.625" style="178" customWidth="1"/>
    <col min="15883" max="15883" width="7.125" style="178" customWidth="1"/>
    <col min="15884" max="15884" width="9.125" style="178" customWidth="1"/>
    <col min="15885" max="15885" width="7.625" style="178" customWidth="1"/>
    <col min="15886" max="15886" width="6.875" style="178" customWidth="1"/>
    <col min="15887" max="15887" width="7.625" style="178" customWidth="1"/>
    <col min="15888" max="15888" width="8.875" style="178" customWidth="1"/>
    <col min="15889" max="15889" width="16" style="178" customWidth="1"/>
    <col min="15890" max="15890" width="7.125" style="178" customWidth="1"/>
    <col min="15891" max="15891" width="14.125" style="178" customWidth="1"/>
    <col min="15892" max="15892" width="6.625" style="178" customWidth="1"/>
    <col min="15893" max="15894" width="7.625" style="178" customWidth="1"/>
    <col min="15895" max="15895" width="7.875" style="178" customWidth="1"/>
    <col min="15896" max="15896" width="9.625" style="178" customWidth="1"/>
    <col min="15897" max="15897" width="13.375" style="178" customWidth="1"/>
    <col min="15898" max="16132" width="8.875" style="178"/>
    <col min="16133" max="16133" width="11.125" style="178" customWidth="1"/>
    <col min="16134" max="16134" width="8.625" style="178" customWidth="1"/>
    <col min="16135" max="16135" width="7" style="178" customWidth="1"/>
    <col min="16136" max="16136" width="8.625" style="178" customWidth="1"/>
    <col min="16137" max="16137" width="6.5" style="178" customWidth="1"/>
    <col min="16138" max="16138" width="7.625" style="178" customWidth="1"/>
    <col min="16139" max="16139" width="7.125" style="178" customWidth="1"/>
    <col min="16140" max="16140" width="9.125" style="178" customWidth="1"/>
    <col min="16141" max="16141" width="7.625" style="178" customWidth="1"/>
    <col min="16142" max="16142" width="6.875" style="178" customWidth="1"/>
    <col min="16143" max="16143" width="7.625" style="178" customWidth="1"/>
    <col min="16144" max="16144" width="8.875" style="178" customWidth="1"/>
    <col min="16145" max="16145" width="16" style="178" customWidth="1"/>
    <col min="16146" max="16146" width="7.125" style="178" customWidth="1"/>
    <col min="16147" max="16147" width="14.125" style="178" customWidth="1"/>
    <col min="16148" max="16148" width="6.625" style="178" customWidth="1"/>
    <col min="16149" max="16150" width="7.625" style="178" customWidth="1"/>
    <col min="16151" max="16151" width="7.875" style="178" customWidth="1"/>
    <col min="16152" max="16152" width="9.625" style="178" customWidth="1"/>
    <col min="16153" max="16153" width="13.375" style="178" customWidth="1"/>
    <col min="16154" max="16379" width="8.875" style="178"/>
    <col min="16380" max="16384" width="8.875" style="178" customWidth="1"/>
  </cols>
  <sheetData>
    <row r="1" spans="1:24" ht="41.45" customHeight="1">
      <c r="A1" s="558" t="s">
        <v>188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304"/>
      <c r="P1" s="304"/>
      <c r="Q1" s="304"/>
      <c r="R1" s="177"/>
      <c r="T1" s="177"/>
      <c r="U1" s="177"/>
      <c r="V1" s="177"/>
      <c r="W1" s="177"/>
      <c r="X1" s="177"/>
    </row>
    <row r="2" spans="1:24" s="183" customFormat="1" ht="20.25" thickBot="1">
      <c r="A2" s="178"/>
      <c r="B2" s="178"/>
      <c r="C2" s="212"/>
      <c r="D2" s="179"/>
      <c r="E2" s="179"/>
      <c r="F2" s="179"/>
      <c r="G2" s="179"/>
      <c r="H2" s="225">
        <v>113</v>
      </c>
      <c r="I2" s="225" t="s">
        <v>137</v>
      </c>
      <c r="J2" s="225">
        <v>8</v>
      </c>
      <c r="K2" s="225" t="s">
        <v>138</v>
      </c>
      <c r="L2" s="225"/>
      <c r="M2" s="180"/>
      <c r="N2" s="180"/>
      <c r="O2" s="180"/>
      <c r="P2" s="180"/>
      <c r="Q2" s="180"/>
      <c r="R2" s="283">
        <f ca="1">TODAY()</f>
        <v>45579</v>
      </c>
      <c r="S2" s="203"/>
      <c r="T2" s="181"/>
      <c r="U2" s="181"/>
      <c r="V2" s="181"/>
      <c r="W2" s="181"/>
      <c r="X2" s="182"/>
    </row>
    <row r="3" spans="1:24" s="184" customFormat="1" ht="17.25" thickTop="1">
      <c r="A3" s="560" t="s">
        <v>176</v>
      </c>
      <c r="B3" s="567" t="s">
        <v>187</v>
      </c>
      <c r="C3" s="562" t="s">
        <v>175</v>
      </c>
      <c r="D3" s="564" t="s">
        <v>181</v>
      </c>
      <c r="E3" s="565"/>
      <c r="F3" s="566"/>
      <c r="G3" s="564" t="s">
        <v>182</v>
      </c>
      <c r="H3" s="565"/>
      <c r="I3" s="566"/>
      <c r="J3" s="564" t="s">
        <v>193</v>
      </c>
      <c r="K3" s="565"/>
      <c r="L3" s="565"/>
      <c r="M3" s="565"/>
      <c r="N3" s="566"/>
      <c r="O3" s="536" t="s">
        <v>208</v>
      </c>
      <c r="P3" s="538" t="s">
        <v>190</v>
      </c>
      <c r="Q3" s="540" t="s">
        <v>157</v>
      </c>
      <c r="R3" s="545" t="s">
        <v>139</v>
      </c>
      <c r="S3" s="204"/>
    </row>
    <row r="4" spans="1:24" s="186" customFormat="1" ht="28.5">
      <c r="A4" s="561"/>
      <c r="B4" s="568"/>
      <c r="C4" s="563"/>
      <c r="D4" s="327" t="s">
        <v>140</v>
      </c>
      <c r="E4" s="222" t="s">
        <v>190</v>
      </c>
      <c r="F4" s="224" t="s">
        <v>157</v>
      </c>
      <c r="G4" s="327" t="s">
        <v>140</v>
      </c>
      <c r="H4" s="222" t="s">
        <v>190</v>
      </c>
      <c r="I4" s="224" t="s">
        <v>157</v>
      </c>
      <c r="J4" s="327" t="s">
        <v>140</v>
      </c>
      <c r="K4" s="223" t="s">
        <v>76</v>
      </c>
      <c r="L4" s="223" t="s">
        <v>126</v>
      </c>
      <c r="M4" s="222" t="s">
        <v>190</v>
      </c>
      <c r="N4" s="224" t="s">
        <v>157</v>
      </c>
      <c r="O4" s="537"/>
      <c r="P4" s="539"/>
      <c r="Q4" s="541"/>
      <c r="R4" s="546"/>
      <c r="S4" s="205"/>
      <c r="T4" s="185"/>
      <c r="U4" s="185"/>
      <c r="V4" s="185"/>
    </row>
    <row r="5" spans="1:24" s="186" customFormat="1">
      <c r="A5" s="216" t="s">
        <v>177</v>
      </c>
      <c r="B5" s="214" t="s">
        <v>54</v>
      </c>
      <c r="C5" s="305" t="s">
        <v>178</v>
      </c>
      <c r="D5" s="328"/>
      <c r="E5" s="191"/>
      <c r="F5" s="297">
        <f>SUM(D5:E5)</f>
        <v>0</v>
      </c>
      <c r="G5" s="333"/>
      <c r="H5" s="192"/>
      <c r="I5" s="297">
        <f>SUM(G5:H5)</f>
        <v>0</v>
      </c>
      <c r="J5" s="334"/>
      <c r="K5" s="193"/>
      <c r="L5" s="348">
        <f>SUM(J5:K5)</f>
        <v>0</v>
      </c>
      <c r="M5" s="192"/>
      <c r="N5" s="297">
        <f>SUM(L5:M5)</f>
        <v>0</v>
      </c>
      <c r="O5" s="335">
        <f>D5+G5+J5+K5</f>
        <v>0</v>
      </c>
      <c r="P5" s="336">
        <f>E5+H5+M5</f>
        <v>0</v>
      </c>
      <c r="Q5" s="297">
        <f>SUM(O5:P5)</f>
        <v>0</v>
      </c>
      <c r="R5" s="313"/>
      <c r="S5" s="205"/>
      <c r="T5" s="185"/>
      <c r="U5" s="185"/>
      <c r="V5" s="185"/>
    </row>
    <row r="6" spans="1:24" s="186" customFormat="1">
      <c r="A6" s="216" t="s">
        <v>177</v>
      </c>
      <c r="B6" s="214" t="s">
        <v>54</v>
      </c>
      <c r="C6" s="305" t="s">
        <v>179</v>
      </c>
      <c r="D6" s="328"/>
      <c r="E6" s="191"/>
      <c r="F6" s="297">
        <f t="shared" ref="F6:F9" si="0">SUM(D6:E6)</f>
        <v>0</v>
      </c>
      <c r="G6" s="333"/>
      <c r="H6" s="192"/>
      <c r="I6" s="297">
        <f t="shared" ref="I6:I14" si="1">SUM(G6:H6)</f>
        <v>0</v>
      </c>
      <c r="J6" s="334"/>
      <c r="K6" s="193"/>
      <c r="L6" s="348">
        <f t="shared" ref="L6:L33" si="2">SUM(J6:K6)</f>
        <v>0</v>
      </c>
      <c r="M6" s="192"/>
      <c r="N6" s="297">
        <f t="shared" ref="N6:N33" si="3">SUM(L6:M6)</f>
        <v>0</v>
      </c>
      <c r="O6" s="335">
        <f t="shared" ref="O6:O33" si="4">D6+G6+J6+K6</f>
        <v>0</v>
      </c>
      <c r="P6" s="336">
        <f t="shared" ref="P6:P33" si="5">E6+H6+M6</f>
        <v>0</v>
      </c>
      <c r="Q6" s="297">
        <f t="shared" ref="Q6:Q33" si="6">SUM(O6:P6)</f>
        <v>0</v>
      </c>
      <c r="R6" s="313"/>
      <c r="S6" s="205"/>
      <c r="T6" s="185"/>
      <c r="U6" s="185"/>
      <c r="V6" s="185"/>
    </row>
    <row r="7" spans="1:24" s="186" customFormat="1">
      <c r="A7" s="216" t="s">
        <v>177</v>
      </c>
      <c r="B7" s="214" t="s">
        <v>54</v>
      </c>
      <c r="C7" s="305" t="s">
        <v>180</v>
      </c>
      <c r="D7" s="476">
        <f>SUMIF(勞退!$A$3:$A$45,$C7,勞退!$D$3:$D$45)</f>
        <v>43848</v>
      </c>
      <c r="E7" s="477">
        <f>SUMIF(勞退!$A$3:$A$45,$C7,勞退!$E$3:$E$45)</f>
        <v>0</v>
      </c>
      <c r="F7" s="297">
        <f t="shared" si="0"/>
        <v>43848</v>
      </c>
      <c r="G7" s="476">
        <f>SUMIF(健保!$A$3:$A$51,$C7,健保!$E$3:$E$51)</f>
        <v>35364</v>
      </c>
      <c r="H7" s="477">
        <f>SUMIF(健保!$A$3:$A$51,$C7,健保!$D$3:$D$51)</f>
        <v>16800</v>
      </c>
      <c r="I7" s="297">
        <f t="shared" si="1"/>
        <v>52164</v>
      </c>
      <c r="J7" s="476">
        <f>SUMIF(勞保!$A$3:$A$50,$C7,勞保!$E$3:$E$50)</f>
        <v>68284</v>
      </c>
      <c r="K7" s="476">
        <f>SUMIF(勞保!$A$3:$A$50,$C7,勞保!$F$3:$F$50)</f>
        <v>0</v>
      </c>
      <c r="L7" s="348">
        <f t="shared" si="2"/>
        <v>68284</v>
      </c>
      <c r="M7" s="477">
        <f>SUMIF(勞保!$A$3:$A$50,$C7,勞保!$D$3:$D$50)</f>
        <v>19248</v>
      </c>
      <c r="N7" s="297">
        <f t="shared" si="3"/>
        <v>87532</v>
      </c>
      <c r="O7" s="335">
        <f t="shared" si="4"/>
        <v>147496</v>
      </c>
      <c r="P7" s="336">
        <f t="shared" si="5"/>
        <v>36048</v>
      </c>
      <c r="Q7" s="297">
        <f t="shared" si="6"/>
        <v>183544</v>
      </c>
      <c r="R7" s="314"/>
      <c r="S7" s="205"/>
      <c r="T7" s="226"/>
      <c r="U7" s="185"/>
      <c r="V7" s="185"/>
    </row>
    <row r="8" spans="1:24" s="186" customFormat="1">
      <c r="A8" s="216" t="s">
        <v>177</v>
      </c>
      <c r="B8" s="214" t="s">
        <v>54</v>
      </c>
      <c r="C8" s="305" t="s">
        <v>402</v>
      </c>
      <c r="D8" s="476">
        <f>SUMIF(勞退!$A$3:$A$45,$C8,勞退!$D$3:$D$45)</f>
        <v>0</v>
      </c>
      <c r="E8" s="477">
        <f>SUMIF(勞退!$A$3:$A$45,$C8,勞退!$E$3:$E$45)</f>
        <v>0</v>
      </c>
      <c r="F8" s="297">
        <f t="shared" si="0"/>
        <v>0</v>
      </c>
      <c r="G8" s="476">
        <f>SUMIF(健保!$A$3:$A$51,$C8,健保!$E$3:$E$51)</f>
        <v>1849</v>
      </c>
      <c r="H8" s="477">
        <f>SUMIF(健保!$A$3:$A$51,$C8,健保!$D$3:$D$51)</f>
        <v>2368</v>
      </c>
      <c r="I8" s="297">
        <f t="shared" si="1"/>
        <v>4217</v>
      </c>
      <c r="J8" s="476">
        <f>SUMIF(勞保!$A$3:$A$50,$C8,勞保!$E$3:$E$50)</f>
        <v>3250</v>
      </c>
      <c r="K8" s="476">
        <f>SUMIF(勞保!$A$3:$A$50,$C8,勞保!$F$3:$F$50)</f>
        <v>10</v>
      </c>
      <c r="L8" s="348">
        <f t="shared" si="2"/>
        <v>3260</v>
      </c>
      <c r="M8" s="477">
        <f>SUMIF(勞保!$A$3:$A$50,$C8,勞保!$D$3:$D$50)</f>
        <v>916</v>
      </c>
      <c r="N8" s="297">
        <f t="shared" si="3"/>
        <v>4176</v>
      </c>
      <c r="O8" s="335">
        <f t="shared" si="4"/>
        <v>5109</v>
      </c>
      <c r="P8" s="336">
        <f t="shared" si="5"/>
        <v>3284</v>
      </c>
      <c r="Q8" s="297">
        <f t="shared" si="6"/>
        <v>8393</v>
      </c>
      <c r="R8" s="314"/>
      <c r="S8" s="205"/>
      <c r="T8" s="226"/>
      <c r="U8" s="185"/>
      <c r="V8" s="185"/>
    </row>
    <row r="9" spans="1:24" s="186" customFormat="1">
      <c r="A9" s="216" t="s">
        <v>177</v>
      </c>
      <c r="B9" s="214" t="s">
        <v>54</v>
      </c>
      <c r="C9" s="306" t="s">
        <v>403</v>
      </c>
      <c r="D9" s="476">
        <f>SUMIF(勞退!$A$3:$A$45,$C9,勞退!$D$3:$D$45)</f>
        <v>0</v>
      </c>
      <c r="E9" s="477">
        <f>SUMIF(勞退!$A$3:$A$45,$C9,勞退!$E$3:$E$45)</f>
        <v>0</v>
      </c>
      <c r="F9" s="297">
        <f t="shared" si="0"/>
        <v>0</v>
      </c>
      <c r="G9" s="476">
        <f>SUMIF(健保!$A$3:$A$51,$C9,健保!$E$3:$E$51)</f>
        <v>1757</v>
      </c>
      <c r="H9" s="477">
        <f>SUMIF(健保!$A$3:$A$51,$C9,健保!$D$3:$D$51)</f>
        <v>1126</v>
      </c>
      <c r="I9" s="297">
        <f t="shared" si="1"/>
        <v>2883</v>
      </c>
      <c r="J9" s="476">
        <f>SUMIF(勞保!$A$3:$A$50,$C9,勞保!$E$3:$E$50)</f>
        <v>3089</v>
      </c>
      <c r="K9" s="476">
        <f>SUMIF(勞保!$A$3:$A$50,$C9,勞保!$F$3:$F$50)</f>
        <v>9</v>
      </c>
      <c r="L9" s="348">
        <f t="shared" si="2"/>
        <v>3098</v>
      </c>
      <c r="M9" s="477">
        <f>SUMIF(勞保!$A$3:$A$50,$C9,勞保!$D$3:$D$50)</f>
        <v>872</v>
      </c>
      <c r="N9" s="297">
        <f t="shared" si="3"/>
        <v>3970</v>
      </c>
      <c r="O9" s="335">
        <f t="shared" si="4"/>
        <v>4855</v>
      </c>
      <c r="P9" s="336">
        <f t="shared" si="5"/>
        <v>1998</v>
      </c>
      <c r="Q9" s="297">
        <f t="shared" si="6"/>
        <v>6853</v>
      </c>
      <c r="R9" s="313"/>
      <c r="S9" s="205"/>
      <c r="T9" s="185"/>
      <c r="U9" s="185"/>
      <c r="V9" s="185"/>
    </row>
    <row r="10" spans="1:24" s="186" customFormat="1">
      <c r="A10" s="216" t="s">
        <v>177</v>
      </c>
      <c r="B10" s="214" t="s">
        <v>54</v>
      </c>
      <c r="C10" s="306" t="s">
        <v>184</v>
      </c>
      <c r="D10" s="476">
        <f>SUMIF(勞退!$A$3:$A$45,$C10,勞退!$D$3:$D$45)</f>
        <v>0</v>
      </c>
      <c r="E10" s="477">
        <f>SUMIF(勞退!$A$3:$A$45,$C10,勞退!$E$3:$E$45)</f>
        <v>0</v>
      </c>
      <c r="F10" s="297">
        <f t="shared" ref="F10:F35" si="7">SUM(D10:E10)</f>
        <v>0</v>
      </c>
      <c r="G10" s="476">
        <f>SUMIF(健保!$A$3:$A$51,$C10,健保!$E$3:$E$51)</f>
        <v>4457</v>
      </c>
      <c r="H10" s="477">
        <f>SUMIF(健保!$A$3:$A$51,$C10,健保!$D$3:$D$51)</f>
        <v>1428</v>
      </c>
      <c r="I10" s="297">
        <f t="shared" si="1"/>
        <v>5885</v>
      </c>
      <c r="J10" s="476">
        <f>SUMIF(勞保!$A$3:$A$50,$C10,勞保!$E$3:$E$50)</f>
        <v>2285</v>
      </c>
      <c r="K10" s="476">
        <f>SUMIF(勞保!$A$3:$A$50,$C10,勞保!$F$3:$F$50)</f>
        <v>0</v>
      </c>
      <c r="L10" s="348">
        <f t="shared" si="2"/>
        <v>2285</v>
      </c>
      <c r="M10" s="477">
        <f>SUMIF(勞保!$A$3:$A$50,$C10,勞保!$D$3:$D$50)</f>
        <v>638</v>
      </c>
      <c r="N10" s="297">
        <f t="shared" si="3"/>
        <v>2923</v>
      </c>
      <c r="O10" s="335">
        <f t="shared" si="4"/>
        <v>6742</v>
      </c>
      <c r="P10" s="336">
        <f t="shared" si="5"/>
        <v>2066</v>
      </c>
      <c r="Q10" s="297">
        <f t="shared" si="6"/>
        <v>8808</v>
      </c>
      <c r="R10" s="315"/>
      <c r="S10" s="205"/>
      <c r="T10" s="211"/>
      <c r="U10" s="185"/>
      <c r="V10" s="185"/>
    </row>
    <row r="11" spans="1:24" s="186" customFormat="1">
      <c r="A11" s="216" t="s">
        <v>177</v>
      </c>
      <c r="B11" s="214" t="s">
        <v>54</v>
      </c>
      <c r="C11" s="305" t="s">
        <v>412</v>
      </c>
      <c r="D11" s="476">
        <f>SUMIF(勞退!$A$3:$A$45,$C11,勞退!$D$3:$D$45)</f>
        <v>765</v>
      </c>
      <c r="E11" s="477">
        <f>SUMIF(勞退!$A$3:$A$45,$C11,勞退!$E$3:$E$45)</f>
        <v>22</v>
      </c>
      <c r="F11" s="297">
        <f t="shared" si="7"/>
        <v>787</v>
      </c>
      <c r="G11" s="476">
        <f>SUMIF(健保!$A$3:$A$51,$C11,健保!$E$3:$E$51)</f>
        <v>14014</v>
      </c>
      <c r="H11" s="477">
        <f>SUMIF(健保!$A$3:$A$51,$C11,健保!$D$3:$D$51)</f>
        <v>6892</v>
      </c>
      <c r="I11" s="297">
        <f t="shared" si="1"/>
        <v>20906</v>
      </c>
      <c r="J11" s="476">
        <f>SUMIF(勞保!$A$3:$A$50,$C11,勞保!$E$3:$E$50)</f>
        <v>973</v>
      </c>
      <c r="K11" s="476">
        <f>SUMIF(勞保!$A$3:$A$50,$C11,勞保!$F$3:$F$50)</f>
        <v>0</v>
      </c>
      <c r="L11" s="348">
        <f t="shared" si="2"/>
        <v>973</v>
      </c>
      <c r="M11" s="477">
        <f>SUMIF(勞保!$A$3:$A$50,$C11,勞保!$D$3:$D$50)</f>
        <v>273</v>
      </c>
      <c r="N11" s="297">
        <f t="shared" si="3"/>
        <v>1246</v>
      </c>
      <c r="O11" s="335">
        <f t="shared" si="4"/>
        <v>15752</v>
      </c>
      <c r="P11" s="336">
        <f t="shared" si="5"/>
        <v>7187</v>
      </c>
      <c r="Q11" s="297">
        <f t="shared" si="6"/>
        <v>22939</v>
      </c>
      <c r="R11" s="315"/>
      <c r="S11" s="205"/>
      <c r="T11" s="211"/>
      <c r="U11" s="185"/>
      <c r="V11" s="185"/>
    </row>
    <row r="12" spans="1:24" s="186" customFormat="1">
      <c r="A12" s="216" t="s">
        <v>177</v>
      </c>
      <c r="B12" s="214" t="s">
        <v>54</v>
      </c>
      <c r="C12" s="306" t="s">
        <v>414</v>
      </c>
      <c r="D12" s="476">
        <f>SUMIF(勞退!$A$3:$A$45,$C12,勞退!$D$3:$D$45)</f>
        <v>110</v>
      </c>
      <c r="E12" s="477">
        <f>SUMIF(勞退!$A$3:$A$45,$C12,勞退!$E$3:$E$45)</f>
        <v>0</v>
      </c>
      <c r="F12" s="297">
        <f t="shared" si="7"/>
        <v>110</v>
      </c>
      <c r="G12" s="476">
        <f>SUMIF(健保!$A$3:$A$51,$C12,健保!$E$3:$E$51)</f>
        <v>0</v>
      </c>
      <c r="H12" s="477">
        <f>SUMIF(健保!$A$3:$A$51,$C12,健保!$D$3:$D$51)</f>
        <v>0</v>
      </c>
      <c r="I12" s="297">
        <f t="shared" si="1"/>
        <v>0</v>
      </c>
      <c r="J12" s="476">
        <f>SUMIF(勞保!$A$3:$A$50,$C12,勞保!$E$3:$E$50)</f>
        <v>156</v>
      </c>
      <c r="K12" s="476">
        <f>SUMIF(勞保!$A$3:$A$50,$C12,勞保!$F$3:$F$50)</f>
        <v>0</v>
      </c>
      <c r="L12" s="348">
        <f t="shared" si="2"/>
        <v>156</v>
      </c>
      <c r="M12" s="477">
        <f>SUMIF(勞保!$A$3:$A$50,$C12,勞保!$D$3:$D$50)</f>
        <v>44</v>
      </c>
      <c r="N12" s="297">
        <f t="shared" si="3"/>
        <v>200</v>
      </c>
      <c r="O12" s="335">
        <f t="shared" si="4"/>
        <v>266</v>
      </c>
      <c r="P12" s="336">
        <f t="shared" si="5"/>
        <v>44</v>
      </c>
      <c r="Q12" s="297">
        <f t="shared" si="6"/>
        <v>310</v>
      </c>
      <c r="R12" s="315"/>
      <c r="S12" s="205"/>
      <c r="T12" s="211"/>
      <c r="U12" s="185"/>
      <c r="V12" s="185"/>
    </row>
    <row r="13" spans="1:24" s="186" customFormat="1">
      <c r="A13" s="301" t="s">
        <v>177</v>
      </c>
      <c r="B13" s="302" t="s">
        <v>54</v>
      </c>
      <c r="C13" s="307"/>
      <c r="D13" s="476">
        <f>SUMIF(勞退!$A$3:$A$45,$C13,勞退!$D$3:$D$45)</f>
        <v>0</v>
      </c>
      <c r="E13" s="477">
        <f>SUMIF(勞退!$A$3:$A$45,$C13,勞退!$E$3:$E$45)</f>
        <v>0</v>
      </c>
      <c r="F13" s="303">
        <f t="shared" ref="F13" si="8">SUM(D13:E13)</f>
        <v>0</v>
      </c>
      <c r="G13" s="476">
        <f>SUMIF(健保!$A$3:$A$51,$C13,健保!$E$3:$E$51)</f>
        <v>0</v>
      </c>
      <c r="H13" s="477">
        <f>SUMIF(健保!$A$3:$A$51,$C13,健保!$D$3:$D$51)</f>
        <v>0</v>
      </c>
      <c r="I13" s="297">
        <f t="shared" si="1"/>
        <v>0</v>
      </c>
      <c r="J13" s="476">
        <f>SUMIF(勞保!$A$3:$A$50,$C13,勞保!$E$3:$E$50)</f>
        <v>0</v>
      </c>
      <c r="K13" s="476">
        <f>SUMIF(勞保!$A$3:$A$50,$C13,勞保!$F$3:$F$50)</f>
        <v>0</v>
      </c>
      <c r="L13" s="348">
        <f t="shared" si="2"/>
        <v>0</v>
      </c>
      <c r="M13" s="477">
        <f>SUMIF(勞保!$A$3:$A$50,$C13,勞保!$D$3:$D$50)</f>
        <v>0</v>
      </c>
      <c r="N13" s="303">
        <f t="shared" si="3"/>
        <v>0</v>
      </c>
      <c r="O13" s="337">
        <f t="shared" si="4"/>
        <v>0</v>
      </c>
      <c r="P13" s="338">
        <f t="shared" si="5"/>
        <v>0</v>
      </c>
      <c r="Q13" s="303">
        <f t="shared" si="6"/>
        <v>0</v>
      </c>
      <c r="R13" s="316"/>
      <c r="S13" s="205"/>
      <c r="T13" s="211"/>
      <c r="U13" s="185"/>
      <c r="V13" s="185"/>
    </row>
    <row r="14" spans="1:24" s="186" customFormat="1">
      <c r="A14" s="301" t="s">
        <v>177</v>
      </c>
      <c r="B14" s="302" t="s">
        <v>54</v>
      </c>
      <c r="C14" s="307"/>
      <c r="D14" s="476">
        <f>SUMIF(勞退!$A$3:$A$45,$C14,勞退!$D$3:$D$45)</f>
        <v>0</v>
      </c>
      <c r="E14" s="477">
        <f>SUMIF(勞退!$A$3:$A$45,$C14,勞退!$E$3:$E$45)</f>
        <v>0</v>
      </c>
      <c r="F14" s="303">
        <f t="shared" si="7"/>
        <v>0</v>
      </c>
      <c r="G14" s="476">
        <f>SUMIF(健保!$A$3:$A$51,$C14,健保!$E$3:$E$51)</f>
        <v>0</v>
      </c>
      <c r="H14" s="477">
        <f>SUMIF(健保!$A$3:$A$51,$C14,健保!$D$3:$D$51)</f>
        <v>0</v>
      </c>
      <c r="I14" s="297">
        <f t="shared" si="1"/>
        <v>0</v>
      </c>
      <c r="J14" s="476">
        <f>SUMIF(勞保!$A$3:$A$50,$C14,勞保!$E$3:$E$50)</f>
        <v>0</v>
      </c>
      <c r="K14" s="476">
        <f>SUMIF(勞保!$A$3:$A$50,$C14,勞保!$F$3:$F$50)</f>
        <v>0</v>
      </c>
      <c r="L14" s="348">
        <f t="shared" si="2"/>
        <v>0</v>
      </c>
      <c r="M14" s="477">
        <f>SUMIF(勞保!$A$3:$A$50,$C14,勞保!$D$3:$D$50)</f>
        <v>0</v>
      </c>
      <c r="N14" s="303">
        <f t="shared" si="3"/>
        <v>0</v>
      </c>
      <c r="O14" s="337">
        <f t="shared" si="4"/>
        <v>0</v>
      </c>
      <c r="P14" s="338">
        <f t="shared" si="5"/>
        <v>0</v>
      </c>
      <c r="Q14" s="303">
        <f t="shared" si="6"/>
        <v>0</v>
      </c>
      <c r="R14" s="316"/>
      <c r="S14" s="205"/>
      <c r="T14" s="211"/>
      <c r="U14" s="185"/>
      <c r="V14" s="185"/>
    </row>
    <row r="15" spans="1:24" s="186" customFormat="1" ht="17.25" thickBot="1">
      <c r="A15" s="284" t="s">
        <v>177</v>
      </c>
      <c r="B15" s="285" t="s">
        <v>54</v>
      </c>
      <c r="C15" s="308" t="s">
        <v>126</v>
      </c>
      <c r="D15" s="329">
        <f>SUM(D5:D14)</f>
        <v>44723</v>
      </c>
      <c r="E15" s="286">
        <f t="shared" ref="E15:Q15" si="9">SUM(E5:E14)</f>
        <v>22</v>
      </c>
      <c r="F15" s="347">
        <f t="shared" si="9"/>
        <v>44745</v>
      </c>
      <c r="G15" s="329">
        <f t="shared" si="9"/>
        <v>57441</v>
      </c>
      <c r="H15" s="286">
        <f t="shared" si="9"/>
        <v>28614</v>
      </c>
      <c r="I15" s="347">
        <f t="shared" si="9"/>
        <v>86055</v>
      </c>
      <c r="J15" s="329">
        <f t="shared" ref="J15:K15" si="10">SUM(J5:J14)</f>
        <v>78037</v>
      </c>
      <c r="K15" s="329">
        <f t="shared" si="10"/>
        <v>19</v>
      </c>
      <c r="L15" s="286">
        <f t="shared" si="9"/>
        <v>78056</v>
      </c>
      <c r="M15" s="286">
        <f t="shared" ref="M15" si="11">SUM(M5:M14)</f>
        <v>21991</v>
      </c>
      <c r="N15" s="347">
        <f t="shared" si="9"/>
        <v>100047</v>
      </c>
      <c r="O15" s="329">
        <f t="shared" si="9"/>
        <v>180220</v>
      </c>
      <c r="P15" s="286">
        <f t="shared" si="9"/>
        <v>50627</v>
      </c>
      <c r="Q15" s="347">
        <f t="shared" si="9"/>
        <v>230847</v>
      </c>
      <c r="R15" s="317"/>
      <c r="S15" s="205"/>
      <c r="T15" s="185"/>
      <c r="U15" s="185"/>
      <c r="V15" s="185"/>
    </row>
    <row r="16" spans="1:24" s="186" customFormat="1" ht="17.25" thickTop="1">
      <c r="A16" s="221" t="s">
        <v>177</v>
      </c>
      <c r="B16" s="215" t="s">
        <v>186</v>
      </c>
      <c r="C16" s="305" t="s">
        <v>185</v>
      </c>
      <c r="D16" s="476">
        <f>SUMIF(勞退!$A$3:$A$45,$C16,勞退!$D$3:$D$45)</f>
        <v>2292</v>
      </c>
      <c r="E16" s="477">
        <f>SUMIF(勞退!$A$3:$A$45,$C16,勞退!$E$3:$E$45)</f>
        <v>0</v>
      </c>
      <c r="F16" s="298">
        <f t="shared" si="7"/>
        <v>2292</v>
      </c>
      <c r="G16" s="476">
        <f>SUMIF(健保!$A$3:$A$51,$C16,健保!$E$3:$E$51)</f>
        <v>1849</v>
      </c>
      <c r="H16" s="477">
        <f>SUMIF(健保!$A$3:$A$51,$C16,健保!$D$3:$D$51)</f>
        <v>2368</v>
      </c>
      <c r="I16" s="297">
        <f>SUM(G16:H16)</f>
        <v>4217</v>
      </c>
      <c r="J16" s="476">
        <f>SUMIF(勞保!$A$3:$A$50,$C16,勞保!$E$3:$E$50)</f>
        <v>3250</v>
      </c>
      <c r="K16" s="476">
        <f>SUMIF(勞保!$A$3:$A$50,$C16,勞保!$F$3:$F$50)</f>
        <v>9</v>
      </c>
      <c r="L16" s="348">
        <f t="shared" si="2"/>
        <v>3259</v>
      </c>
      <c r="M16" s="477">
        <f>SUMIF(勞保!$A$3:$A$50,$C16,勞保!$D$3:$D$50)</f>
        <v>916</v>
      </c>
      <c r="N16" s="298">
        <f t="shared" si="3"/>
        <v>4175</v>
      </c>
      <c r="O16" s="339">
        <f t="shared" si="4"/>
        <v>7400</v>
      </c>
      <c r="P16" s="340">
        <f t="shared" si="5"/>
        <v>3284</v>
      </c>
      <c r="Q16" s="298">
        <f t="shared" si="6"/>
        <v>10684</v>
      </c>
      <c r="R16" s="318"/>
      <c r="S16" s="205"/>
      <c r="T16" s="211"/>
      <c r="U16" s="185"/>
      <c r="V16" s="185"/>
    </row>
    <row r="17" spans="1:22" s="186" customFormat="1">
      <c r="A17" s="216" t="s">
        <v>177</v>
      </c>
      <c r="B17" s="214" t="s">
        <v>186</v>
      </c>
      <c r="C17" s="305" t="s">
        <v>257</v>
      </c>
      <c r="D17" s="476">
        <f>SUMIF(勞退!$A$3:$A$45,$C17,勞退!$D$3:$D$45)</f>
        <v>1648</v>
      </c>
      <c r="E17" s="477">
        <f>SUMIF(勞退!$A$3:$A$45,$C17,勞退!$E$3:$E$45)</f>
        <v>1648</v>
      </c>
      <c r="F17" s="297">
        <f t="shared" si="7"/>
        <v>3296</v>
      </c>
      <c r="G17" s="476">
        <f>SUMIF(健保!$A$3:$A$51,$C17,健保!$E$3:$E$51)</f>
        <v>1329</v>
      </c>
      <c r="H17" s="477">
        <f>SUMIF(健保!$A$3:$A$51,$C17,健保!$D$3:$D$51)</f>
        <v>319</v>
      </c>
      <c r="I17" s="297">
        <f t="shared" ref="I17:I18" si="12">SUM(G17:H17)</f>
        <v>1648</v>
      </c>
      <c r="J17" s="476">
        <f>SUMIF(勞保!$A$3:$A$50,$C17,勞保!$E$3:$E$50)</f>
        <v>2337</v>
      </c>
      <c r="K17" s="476">
        <f>SUMIF(勞保!$A$3:$A$50,$C17,勞保!$F$3:$F$50)</f>
        <v>7</v>
      </c>
      <c r="L17" s="348">
        <f t="shared" si="2"/>
        <v>2344</v>
      </c>
      <c r="M17" s="477">
        <f>SUMIF(勞保!$A$3:$A$50,$C17,勞保!$D$3:$D$50)</f>
        <v>494</v>
      </c>
      <c r="N17" s="297">
        <f t="shared" si="3"/>
        <v>2838</v>
      </c>
      <c r="O17" s="335">
        <f t="shared" si="4"/>
        <v>5321</v>
      </c>
      <c r="P17" s="336">
        <f t="shared" si="5"/>
        <v>2461</v>
      </c>
      <c r="Q17" s="297">
        <f t="shared" si="6"/>
        <v>7782</v>
      </c>
      <c r="R17" s="313"/>
      <c r="S17" s="205"/>
      <c r="T17" s="185"/>
      <c r="U17" s="185"/>
      <c r="V17" s="185"/>
    </row>
    <row r="18" spans="1:22" s="186" customFormat="1">
      <c r="A18" s="216" t="s">
        <v>177</v>
      </c>
      <c r="B18" s="214" t="s">
        <v>186</v>
      </c>
      <c r="C18" s="305"/>
      <c r="D18" s="476">
        <f>SUMIF(勞退!$A$3:$A$45,$C18,勞退!$D$3:$D$45)</f>
        <v>0</v>
      </c>
      <c r="E18" s="477">
        <f>SUMIF(勞退!$A$3:$A$45,$C18,勞退!$E$3:$E$45)</f>
        <v>0</v>
      </c>
      <c r="F18" s="297">
        <f t="shared" si="7"/>
        <v>0</v>
      </c>
      <c r="G18" s="476">
        <f>SUMIF(健保!$A$3:$A$51,$C18,健保!$E$3:$E$51)</f>
        <v>0</v>
      </c>
      <c r="H18" s="477">
        <f>SUMIF(健保!$A$3:$A$51,$C18,健保!$D$3:$D$51)</f>
        <v>0</v>
      </c>
      <c r="I18" s="297">
        <f t="shared" si="12"/>
        <v>0</v>
      </c>
      <c r="J18" s="476">
        <f>SUMIF(勞保!$A$3:$A$50,$C18,勞保!$E$3:$E$50)</f>
        <v>0</v>
      </c>
      <c r="K18" s="476">
        <f>SUMIF(勞保!$A$3:$A$50,$C18,勞保!$F$3:$F$50)</f>
        <v>0</v>
      </c>
      <c r="L18" s="348">
        <f t="shared" si="2"/>
        <v>0</v>
      </c>
      <c r="M18" s="477">
        <f>SUMIF(勞保!$A$3:$A$50,$C18,勞保!$D$3:$D$50)</f>
        <v>0</v>
      </c>
      <c r="N18" s="297">
        <f t="shared" si="3"/>
        <v>0</v>
      </c>
      <c r="O18" s="335">
        <f t="shared" si="4"/>
        <v>0</v>
      </c>
      <c r="P18" s="336">
        <f t="shared" si="5"/>
        <v>0</v>
      </c>
      <c r="Q18" s="297">
        <f t="shared" si="6"/>
        <v>0</v>
      </c>
      <c r="R18" s="313"/>
      <c r="S18" s="205"/>
      <c r="T18" s="185"/>
      <c r="U18" s="185"/>
      <c r="V18" s="185"/>
    </row>
    <row r="19" spans="1:22" s="186" customFormat="1" ht="17.25" thickBot="1">
      <c r="A19" s="284" t="s">
        <v>177</v>
      </c>
      <c r="B19" s="285" t="s">
        <v>186</v>
      </c>
      <c r="C19" s="308" t="s">
        <v>141</v>
      </c>
      <c r="D19" s="329">
        <f>SUM(D16:D18)</f>
        <v>3940</v>
      </c>
      <c r="E19" s="286">
        <f t="shared" ref="E19:Q19" si="13">SUM(E16:E18)</f>
        <v>1648</v>
      </c>
      <c r="F19" s="347">
        <f t="shared" si="13"/>
        <v>5588</v>
      </c>
      <c r="G19" s="329">
        <f t="shared" si="13"/>
        <v>3178</v>
      </c>
      <c r="H19" s="286">
        <f t="shared" si="13"/>
        <v>2687</v>
      </c>
      <c r="I19" s="347">
        <f t="shared" si="13"/>
        <v>5865</v>
      </c>
      <c r="J19" s="329">
        <f t="shared" ref="J19:K19" si="14">SUM(J16:J18)</f>
        <v>5587</v>
      </c>
      <c r="K19" s="329">
        <f t="shared" si="14"/>
        <v>16</v>
      </c>
      <c r="L19" s="286">
        <f t="shared" si="13"/>
        <v>5603</v>
      </c>
      <c r="M19" s="286">
        <f t="shared" ref="M19" si="15">SUM(M16:M18)</f>
        <v>1410</v>
      </c>
      <c r="N19" s="347">
        <f t="shared" si="13"/>
        <v>7013</v>
      </c>
      <c r="O19" s="329">
        <f t="shared" si="13"/>
        <v>12721</v>
      </c>
      <c r="P19" s="286">
        <f t="shared" si="13"/>
        <v>5745</v>
      </c>
      <c r="Q19" s="347">
        <f t="shared" si="13"/>
        <v>18466</v>
      </c>
      <c r="R19" s="317"/>
      <c r="S19" s="205"/>
      <c r="T19" s="185"/>
      <c r="U19" s="185"/>
      <c r="V19" s="185"/>
    </row>
    <row r="20" spans="1:22" s="186" customFormat="1" ht="18" thickTop="1" thickBot="1">
      <c r="A20" s="287" t="s">
        <v>177</v>
      </c>
      <c r="B20" s="288"/>
      <c r="C20" s="309" t="s">
        <v>157</v>
      </c>
      <c r="D20" s="330">
        <f>SUM(D5:D19)/2</f>
        <v>48663</v>
      </c>
      <c r="E20" s="289">
        <f>SUM(E5:E19)/2</f>
        <v>1670</v>
      </c>
      <c r="F20" s="290">
        <f t="shared" si="7"/>
        <v>50333</v>
      </c>
      <c r="G20" s="330">
        <f>SUM(G5:G19)/2</f>
        <v>60619</v>
      </c>
      <c r="H20" s="289">
        <f>SUM(H5:H19)/2</f>
        <v>31301</v>
      </c>
      <c r="I20" s="290">
        <f t="shared" ref="I20:I35" si="16">SUM(G20:H20)</f>
        <v>91920</v>
      </c>
      <c r="J20" s="330">
        <f>SUM(J5:J19)/2</f>
        <v>83624</v>
      </c>
      <c r="K20" s="330">
        <f>SUM(K5:K19)/2</f>
        <v>35</v>
      </c>
      <c r="L20" s="289">
        <f t="shared" ref="L20" si="17">SUM(L5:L19)/2</f>
        <v>83659</v>
      </c>
      <c r="M20" s="289">
        <f>SUM(M5:M19)/2</f>
        <v>23401</v>
      </c>
      <c r="N20" s="290">
        <f t="shared" si="3"/>
        <v>107060</v>
      </c>
      <c r="O20" s="330">
        <f t="shared" si="4"/>
        <v>192941</v>
      </c>
      <c r="P20" s="289">
        <f t="shared" si="5"/>
        <v>56372</v>
      </c>
      <c r="Q20" s="290">
        <f t="shared" si="6"/>
        <v>249313</v>
      </c>
      <c r="R20" s="319"/>
      <c r="S20" s="205"/>
      <c r="T20" s="185"/>
      <c r="U20" s="185"/>
      <c r="V20" s="185"/>
    </row>
    <row r="21" spans="1:22" s="186" customFormat="1" ht="17.25" thickTop="1">
      <c r="A21" s="217" t="s">
        <v>55</v>
      </c>
      <c r="B21" s="218" t="s">
        <v>183</v>
      </c>
      <c r="C21" s="310" t="str">
        <f>B21</f>
        <v>專任輔導</v>
      </c>
      <c r="D21" s="328"/>
      <c r="E21" s="191"/>
      <c r="F21" s="299">
        <f t="shared" si="7"/>
        <v>0</v>
      </c>
      <c r="G21" s="333"/>
      <c r="H21" s="192"/>
      <c r="I21" s="297">
        <f>SUM(G21:H21)</f>
        <v>0</v>
      </c>
      <c r="J21" s="333"/>
      <c r="K21" s="333"/>
      <c r="L21" s="348">
        <f t="shared" si="2"/>
        <v>0</v>
      </c>
      <c r="M21" s="192"/>
      <c r="N21" s="299">
        <f t="shared" si="3"/>
        <v>0</v>
      </c>
      <c r="O21" s="341">
        <f t="shared" si="4"/>
        <v>0</v>
      </c>
      <c r="P21" s="342">
        <f t="shared" si="5"/>
        <v>0</v>
      </c>
      <c r="Q21" s="299">
        <f t="shared" si="6"/>
        <v>0</v>
      </c>
      <c r="R21" s="320"/>
      <c r="S21" s="206"/>
      <c r="T21" s="185"/>
      <c r="U21" s="185"/>
      <c r="V21" s="185"/>
    </row>
    <row r="22" spans="1:22" s="186" customFormat="1">
      <c r="A22" s="219" t="s">
        <v>55</v>
      </c>
      <c r="B22" s="220" t="s">
        <v>410</v>
      </c>
      <c r="C22" s="305" t="str">
        <f>B22</f>
        <v>代理專輔</v>
      </c>
      <c r="D22" s="476">
        <f>SUMIF(勞退!$A$3:$A$45,$C22,勞退!$D$3:$D$45)</f>
        <v>2520</v>
      </c>
      <c r="E22" s="477">
        <f>SUMIF(勞退!$A$3:$A$45,$C22,勞退!$E$3:$E$45)</f>
        <v>0</v>
      </c>
      <c r="F22" s="297">
        <f t="shared" ref="F22" si="18">SUM(D22:E22)</f>
        <v>2520</v>
      </c>
      <c r="G22" s="476">
        <f>SUMIF(健保!$A$3:$A$51,$C22,健保!$E$3:$E$51)</f>
        <v>2032</v>
      </c>
      <c r="H22" s="477">
        <f>SUMIF(健保!$A$3:$A$51,$C22,健保!$D$3:$D$51)</f>
        <v>1302</v>
      </c>
      <c r="I22" s="297">
        <f t="shared" ref="I22:I26" si="19">SUM(G22:H22)</f>
        <v>3334</v>
      </c>
      <c r="J22" s="476">
        <f>SUMIF(勞保!$A$3:$A$50,$C22,勞保!$E$3:$E$50)</f>
        <v>3574</v>
      </c>
      <c r="K22" s="476">
        <f>SUMIF(勞保!$A$3:$A$50,$C22,勞保!$F$3:$F$50)</f>
        <v>0</v>
      </c>
      <c r="L22" s="348">
        <f t="shared" si="2"/>
        <v>3574</v>
      </c>
      <c r="M22" s="477">
        <f>SUMIF(勞保!$A$3:$A$50,$C22,勞保!$D$3:$D$50)</f>
        <v>1008</v>
      </c>
      <c r="N22" s="297">
        <f t="shared" si="3"/>
        <v>4582</v>
      </c>
      <c r="O22" s="335">
        <f t="shared" si="4"/>
        <v>8126</v>
      </c>
      <c r="P22" s="336">
        <f t="shared" si="5"/>
        <v>2310</v>
      </c>
      <c r="Q22" s="297">
        <f t="shared" si="6"/>
        <v>10436</v>
      </c>
      <c r="R22" s="321"/>
      <c r="S22" s="206"/>
      <c r="T22" s="185"/>
      <c r="U22" s="185"/>
      <c r="V22" s="185"/>
    </row>
    <row r="23" spans="1:22" s="186" customFormat="1">
      <c r="A23" s="219" t="s">
        <v>55</v>
      </c>
      <c r="B23" s="220" t="s">
        <v>189</v>
      </c>
      <c r="C23" s="305" t="str">
        <f t="shared" ref="C23:C26" si="20">B23</f>
        <v>英資中心</v>
      </c>
      <c r="D23" s="476">
        <f>SUMIF(勞退!$A$3:$A$45,$C23,勞退!$D$3:$D$45)</f>
        <v>7560</v>
      </c>
      <c r="E23" s="477">
        <f>SUMIF(勞退!$A$3:$A$45,$C23,勞退!$E$3:$E$45)</f>
        <v>0</v>
      </c>
      <c r="F23" s="297">
        <f t="shared" si="7"/>
        <v>7560</v>
      </c>
      <c r="G23" s="476">
        <f>SUMIF(健保!$A$3:$A$51,$C23,健保!$E$3:$E$51)</f>
        <v>6096</v>
      </c>
      <c r="H23" s="477">
        <f>SUMIF(健保!$A$3:$A$51,$C23,健保!$D$3:$D$51)</f>
        <v>1953</v>
      </c>
      <c r="I23" s="297">
        <f t="shared" si="19"/>
        <v>8049</v>
      </c>
      <c r="J23" s="476">
        <f>SUMIF(勞保!$A$3:$A$50,$C23,勞保!$E$3:$E$50)</f>
        <v>0</v>
      </c>
      <c r="K23" s="476">
        <f>SUMIF(勞保!$A$3:$A$50,$C23,勞保!$F$3:$F$50)</f>
        <v>0</v>
      </c>
      <c r="L23" s="348">
        <f t="shared" si="2"/>
        <v>0</v>
      </c>
      <c r="M23" s="477">
        <f>SUMIF(勞保!$A$3:$A$50,$C23,勞保!$D$3:$D$50)</f>
        <v>0</v>
      </c>
      <c r="N23" s="297">
        <f t="shared" si="3"/>
        <v>0</v>
      </c>
      <c r="O23" s="335">
        <f t="shared" si="4"/>
        <v>13656</v>
      </c>
      <c r="P23" s="336">
        <f t="shared" si="5"/>
        <v>1953</v>
      </c>
      <c r="Q23" s="297">
        <f t="shared" si="6"/>
        <v>15609</v>
      </c>
      <c r="R23" s="321"/>
      <c r="S23" s="205"/>
      <c r="T23" s="185"/>
      <c r="U23" s="185"/>
      <c r="V23" s="185"/>
    </row>
    <row r="24" spans="1:22" s="186" customFormat="1">
      <c r="A24" s="219" t="s">
        <v>55</v>
      </c>
      <c r="B24" s="220" t="s">
        <v>415</v>
      </c>
      <c r="C24" s="305" t="str">
        <f t="shared" si="20"/>
        <v>體操教練</v>
      </c>
      <c r="D24" s="476">
        <f>SUMIF(勞退!$A$3:$A$45,$C24,勞退!$D$3:$D$45)</f>
        <v>0</v>
      </c>
      <c r="E24" s="477">
        <f>SUMIF(勞退!$A$3:$A$45,$C24,勞退!$E$3:$E$45)</f>
        <v>0</v>
      </c>
      <c r="F24" s="297">
        <f t="shared" si="7"/>
        <v>0</v>
      </c>
      <c r="G24" s="476">
        <f>SUMIF(健保!$A$3:$A$51,$C24,健保!$E$3:$E$51)</f>
        <v>2797</v>
      </c>
      <c r="H24" s="477">
        <f>SUMIF(健保!$A$3:$A$51,$C24,健保!$D$3:$D$51)</f>
        <v>896</v>
      </c>
      <c r="I24" s="297">
        <f t="shared" si="19"/>
        <v>3693</v>
      </c>
      <c r="J24" s="476">
        <f>SUMIF(勞保!$A$3:$A$50,$C24,勞保!$E$3:$E$50)</f>
        <v>3912</v>
      </c>
      <c r="K24" s="476">
        <f>SUMIF(勞保!$A$3:$A$50,$C24,勞保!$F$3:$F$50)</f>
        <v>0</v>
      </c>
      <c r="L24" s="348">
        <f t="shared" si="2"/>
        <v>3912</v>
      </c>
      <c r="M24" s="477">
        <f>SUMIF(勞保!$A$3:$A$50,$C24,勞保!$D$3:$D$50)</f>
        <v>1100</v>
      </c>
      <c r="N24" s="297">
        <f t="shared" si="3"/>
        <v>5012</v>
      </c>
      <c r="O24" s="335">
        <f t="shared" si="4"/>
        <v>6709</v>
      </c>
      <c r="P24" s="336">
        <f t="shared" si="5"/>
        <v>1996</v>
      </c>
      <c r="Q24" s="297">
        <f t="shared" si="6"/>
        <v>8705</v>
      </c>
      <c r="R24" s="322"/>
      <c r="S24" s="205"/>
      <c r="T24" s="185"/>
      <c r="U24" s="185"/>
      <c r="V24" s="185"/>
    </row>
    <row r="25" spans="1:22" s="186" customFormat="1">
      <c r="A25" s="219" t="s">
        <v>55</v>
      </c>
      <c r="B25" s="220" t="s">
        <v>406</v>
      </c>
      <c r="C25" s="305" t="str">
        <f t="shared" si="20"/>
        <v>特教助理</v>
      </c>
      <c r="D25" s="476">
        <f>SUMIF(勞退!$A$3:$A$45,$C25,勞退!$D$3:$D$45)</f>
        <v>1908</v>
      </c>
      <c r="E25" s="477">
        <f>SUMIF(勞退!$A$3:$A$45,$C25,勞退!$E$3:$E$45)</f>
        <v>0</v>
      </c>
      <c r="F25" s="297">
        <f t="shared" si="7"/>
        <v>1908</v>
      </c>
      <c r="G25" s="476">
        <f>SUMIF(健保!$A$3:$A$51,$C25,健保!$E$3:$E$51)</f>
        <v>1539</v>
      </c>
      <c r="H25" s="477">
        <f>SUMIF(健保!$A$3:$A$51,$C25,健保!$D$3:$D$51)</f>
        <v>493</v>
      </c>
      <c r="I25" s="297">
        <f t="shared" si="19"/>
        <v>2032</v>
      </c>
      <c r="J25" s="476">
        <f>SUMIF(勞保!$A$3:$A$50,$C25,勞保!$E$3:$E$50)</f>
        <v>2707</v>
      </c>
      <c r="K25" s="476">
        <f>SUMIF(勞保!$A$3:$A$50,$C25,勞保!$F$3:$F$50)</f>
        <v>0</v>
      </c>
      <c r="L25" s="348">
        <f t="shared" si="2"/>
        <v>2707</v>
      </c>
      <c r="M25" s="477">
        <f>SUMIF(勞保!$A$3:$A$50,$C25,勞保!$D$3:$D$50)</f>
        <v>764</v>
      </c>
      <c r="N25" s="297">
        <f t="shared" si="3"/>
        <v>3471</v>
      </c>
      <c r="O25" s="335">
        <f t="shared" si="4"/>
        <v>6154</v>
      </c>
      <c r="P25" s="336">
        <f t="shared" si="5"/>
        <v>1257</v>
      </c>
      <c r="Q25" s="297">
        <f t="shared" si="6"/>
        <v>7411</v>
      </c>
      <c r="R25" s="322"/>
      <c r="S25" s="205"/>
      <c r="T25" s="185"/>
      <c r="U25" s="185"/>
      <c r="V25" s="185"/>
    </row>
    <row r="26" spans="1:22" s="186" customFormat="1">
      <c r="A26" s="219" t="s">
        <v>55</v>
      </c>
      <c r="B26" s="220" t="s">
        <v>404</v>
      </c>
      <c r="C26" s="305" t="str">
        <f t="shared" si="20"/>
        <v>校安人員</v>
      </c>
      <c r="D26" s="476">
        <f>SUMIF(勞退!$A$3:$A$45,$C26,勞退!$D$3:$D$45)</f>
        <v>1648</v>
      </c>
      <c r="E26" s="477">
        <f>SUMIF(勞退!$A$3:$A$45,$C26,勞退!$E$3:$E$45)</f>
        <v>0</v>
      </c>
      <c r="F26" s="297">
        <f t="shared" si="7"/>
        <v>1648</v>
      </c>
      <c r="G26" s="476">
        <f>SUMIF(健保!$A$3:$A$51,$C26,健保!$E$3:$E$51)</f>
        <v>1329</v>
      </c>
      <c r="H26" s="477">
        <f>SUMIF(健保!$A$3:$A$51,$C26,健保!$D$3:$D$51)</f>
        <v>426</v>
      </c>
      <c r="I26" s="297">
        <f t="shared" si="19"/>
        <v>1755</v>
      </c>
      <c r="J26" s="476">
        <f>SUMIF(勞保!$A$3:$A$50,$C26,勞保!$E$3:$E$50)</f>
        <v>2337</v>
      </c>
      <c r="K26" s="476">
        <f>SUMIF(勞保!$A$3:$A$50,$C26,勞保!$F$3:$F$50)</f>
        <v>7</v>
      </c>
      <c r="L26" s="348">
        <f t="shared" si="2"/>
        <v>2344</v>
      </c>
      <c r="M26" s="477">
        <f>SUMIF(勞保!$A$3:$A$50,$C26,勞保!$D$3:$D$50)</f>
        <v>659</v>
      </c>
      <c r="N26" s="297">
        <f t="shared" si="3"/>
        <v>3003</v>
      </c>
      <c r="O26" s="335">
        <f t="shared" si="4"/>
        <v>5321</v>
      </c>
      <c r="P26" s="336">
        <f t="shared" si="5"/>
        <v>1085</v>
      </c>
      <c r="Q26" s="297">
        <f t="shared" si="6"/>
        <v>6406</v>
      </c>
      <c r="R26" s="322"/>
      <c r="S26" s="205"/>
      <c r="T26" s="185"/>
      <c r="U26" s="185"/>
      <c r="V26" s="185"/>
    </row>
    <row r="27" spans="1:22" s="186" customFormat="1" ht="17.25" thickBot="1">
      <c r="A27" s="291" t="s">
        <v>55</v>
      </c>
      <c r="B27" s="292" t="s">
        <v>192</v>
      </c>
      <c r="C27" s="308" t="s">
        <v>70</v>
      </c>
      <c r="D27" s="331">
        <f>SUM(D21:D26)</f>
        <v>13636</v>
      </c>
      <c r="E27" s="293">
        <f t="shared" ref="E27:Q27" si="21">SUM(E21:E26)</f>
        <v>0</v>
      </c>
      <c r="F27" s="346">
        <f t="shared" si="21"/>
        <v>13636</v>
      </c>
      <c r="G27" s="331">
        <f t="shared" si="21"/>
        <v>13793</v>
      </c>
      <c r="H27" s="293">
        <f t="shared" si="21"/>
        <v>5070</v>
      </c>
      <c r="I27" s="346">
        <f t="shared" si="21"/>
        <v>18863</v>
      </c>
      <c r="J27" s="331">
        <f t="shared" ref="J27:K27" si="22">SUM(J21:J26)</f>
        <v>12530</v>
      </c>
      <c r="K27" s="331">
        <f t="shared" si="22"/>
        <v>7</v>
      </c>
      <c r="L27" s="293">
        <f t="shared" si="21"/>
        <v>12537</v>
      </c>
      <c r="M27" s="293">
        <f t="shared" ref="M27" si="23">SUM(M21:M26)</f>
        <v>3531</v>
      </c>
      <c r="N27" s="346">
        <f t="shared" si="21"/>
        <v>16068</v>
      </c>
      <c r="O27" s="331">
        <f t="shared" si="21"/>
        <v>39966</v>
      </c>
      <c r="P27" s="293">
        <f t="shared" si="21"/>
        <v>8601</v>
      </c>
      <c r="Q27" s="346">
        <f t="shared" si="21"/>
        <v>48567</v>
      </c>
      <c r="R27" s="323"/>
      <c r="S27" s="207"/>
      <c r="T27" s="185">
        <v>3</v>
      </c>
      <c r="U27" s="185"/>
      <c r="V27" s="194"/>
    </row>
    <row r="28" spans="1:22" s="186" customFormat="1" ht="17.25" thickTop="1">
      <c r="A28" s="217" t="s">
        <v>55</v>
      </c>
      <c r="B28" s="218" t="s">
        <v>191</v>
      </c>
      <c r="C28" s="311" t="s">
        <v>408</v>
      </c>
      <c r="D28" s="476">
        <f>SUMIF(勞退!$A$3:$A$45,$C28,勞退!$D$3:$D$45)</f>
        <v>2288</v>
      </c>
      <c r="E28" s="477">
        <f>SUMIF(勞退!$A$3:$A$45,$C28,勞退!$E$3:$E$45)</f>
        <v>0</v>
      </c>
      <c r="F28" s="299">
        <f t="shared" si="7"/>
        <v>2288</v>
      </c>
      <c r="G28" s="476">
        <f>SUMIF(健保!$A$3:$A$51,$C28,健保!$E$3:$E$51)</f>
        <v>0</v>
      </c>
      <c r="H28" s="477">
        <f>SUMIF(健保!$A$3:$A$51,$C28,健保!$D$3:$D$51)</f>
        <v>0</v>
      </c>
      <c r="I28" s="297">
        <f>SUM(G28:H28)</f>
        <v>0</v>
      </c>
      <c r="J28" s="476">
        <f>SUMIF(勞保!$A$3:$A$50,$C28,勞保!$E$3:$E$50)</f>
        <v>3248</v>
      </c>
      <c r="K28" s="476">
        <f>SUMIF(勞保!$A$3:$A$50,$C28,勞保!$F$3:$F$50)</f>
        <v>0</v>
      </c>
      <c r="L28" s="348">
        <f t="shared" si="2"/>
        <v>3248</v>
      </c>
      <c r="M28" s="477">
        <f>SUMIF(勞保!$A$3:$A$50,$C28,勞保!$D$3:$D$50)</f>
        <v>916</v>
      </c>
      <c r="N28" s="299">
        <f t="shared" si="3"/>
        <v>4164</v>
      </c>
      <c r="O28" s="341">
        <f t="shared" si="4"/>
        <v>5536</v>
      </c>
      <c r="P28" s="342">
        <f t="shared" si="5"/>
        <v>916</v>
      </c>
      <c r="Q28" s="299">
        <f t="shared" si="6"/>
        <v>6452</v>
      </c>
      <c r="R28" s="320"/>
      <c r="S28" s="207"/>
      <c r="T28" s="185">
        <v>3</v>
      </c>
      <c r="U28" s="185"/>
      <c r="V28" s="194"/>
    </row>
    <row r="29" spans="1:22" s="186" customFormat="1">
      <c r="A29" s="219" t="s">
        <v>55</v>
      </c>
      <c r="B29" s="220" t="s">
        <v>191</v>
      </c>
      <c r="C29" s="312"/>
      <c r="D29" s="476">
        <f>SUMIF(勞退!$A$3:$A$45,$C29,勞退!$D$3:$D$45)</f>
        <v>0</v>
      </c>
      <c r="E29" s="477">
        <f>SUMIF(勞退!$A$3:$A$45,$C29,勞退!$E$3:$E$45)</f>
        <v>0</v>
      </c>
      <c r="F29" s="297">
        <f t="shared" si="7"/>
        <v>0</v>
      </c>
      <c r="G29" s="476">
        <f>SUMIF(健保!$A$3:$A$51,$C29,健保!$E$3:$E$51)</f>
        <v>0</v>
      </c>
      <c r="H29" s="477">
        <f>SUMIF(健保!$A$3:$A$51,$C29,健保!$D$3:$D$51)</f>
        <v>0</v>
      </c>
      <c r="I29" s="297">
        <f t="shared" ref="I29:I33" si="24">SUM(G29:H29)</f>
        <v>0</v>
      </c>
      <c r="J29" s="476">
        <f>SUMIF(勞保!$A$3:$A$50,$C29,勞保!$E$3:$E$50)</f>
        <v>0</v>
      </c>
      <c r="K29" s="476">
        <f>SUMIF(勞保!$A$3:$A$50,$C29,勞保!$F$3:$F$50)</f>
        <v>0</v>
      </c>
      <c r="L29" s="348">
        <f t="shared" si="2"/>
        <v>0</v>
      </c>
      <c r="M29" s="477">
        <f>SUMIF(勞保!$A$3:$A$50,$C29,勞保!$D$3:$D$50)</f>
        <v>0</v>
      </c>
      <c r="N29" s="297">
        <f t="shared" si="3"/>
        <v>0</v>
      </c>
      <c r="O29" s="335">
        <f t="shared" si="4"/>
        <v>0</v>
      </c>
      <c r="P29" s="336">
        <f t="shared" si="5"/>
        <v>0</v>
      </c>
      <c r="Q29" s="297">
        <f t="shared" si="6"/>
        <v>0</v>
      </c>
      <c r="R29" s="321"/>
      <c r="S29" s="208"/>
      <c r="T29" s="185"/>
      <c r="U29" s="185"/>
      <c r="V29" s="185"/>
    </row>
    <row r="30" spans="1:22" s="186" customFormat="1">
      <c r="A30" s="219" t="s">
        <v>55</v>
      </c>
      <c r="B30" s="220" t="s">
        <v>191</v>
      </c>
      <c r="C30" s="312"/>
      <c r="D30" s="476">
        <f>SUMIF(勞退!$A$3:$A$45,$C30,勞退!$D$3:$D$45)</f>
        <v>0</v>
      </c>
      <c r="E30" s="477">
        <f>SUMIF(勞退!$A$3:$A$45,$C30,勞退!$E$3:$E$45)</f>
        <v>0</v>
      </c>
      <c r="F30" s="297">
        <f t="shared" si="7"/>
        <v>0</v>
      </c>
      <c r="G30" s="476">
        <f>SUMIF(健保!$A$3:$A$51,$C30,健保!$E$3:$E$51)</f>
        <v>0</v>
      </c>
      <c r="H30" s="477">
        <f>SUMIF(健保!$A$3:$A$51,$C30,健保!$D$3:$D$51)</f>
        <v>0</v>
      </c>
      <c r="I30" s="297">
        <f t="shared" si="24"/>
        <v>0</v>
      </c>
      <c r="J30" s="476">
        <f>SUMIF(勞保!$A$3:$A$50,$C30,勞保!$E$3:$E$50)</f>
        <v>0</v>
      </c>
      <c r="K30" s="476">
        <f>SUMIF(勞保!$A$3:$A$50,$C30,勞保!$F$3:$F$50)</f>
        <v>0</v>
      </c>
      <c r="L30" s="348">
        <f t="shared" si="2"/>
        <v>0</v>
      </c>
      <c r="M30" s="477">
        <f>SUMIF(勞保!$A$3:$A$50,$C30,勞保!$D$3:$D$50)</f>
        <v>0</v>
      </c>
      <c r="N30" s="297">
        <f t="shared" si="3"/>
        <v>0</v>
      </c>
      <c r="O30" s="335">
        <f t="shared" si="4"/>
        <v>0</v>
      </c>
      <c r="P30" s="336">
        <f t="shared" si="5"/>
        <v>0</v>
      </c>
      <c r="Q30" s="297">
        <f t="shared" si="6"/>
        <v>0</v>
      </c>
      <c r="R30" s="321"/>
      <c r="S30" s="208"/>
      <c r="T30" s="185"/>
      <c r="U30" s="185"/>
      <c r="V30" s="185"/>
    </row>
    <row r="31" spans="1:22" s="186" customFormat="1">
      <c r="A31" s="219" t="s">
        <v>55</v>
      </c>
      <c r="B31" s="220" t="s">
        <v>191</v>
      </c>
      <c r="C31" s="312"/>
      <c r="D31" s="476">
        <f>SUMIF(勞退!$A$3:$A$45,$C31,勞退!$D$3:$D$45)</f>
        <v>0</v>
      </c>
      <c r="E31" s="477">
        <f>SUMIF(勞退!$A$3:$A$45,$C31,勞退!$E$3:$E$45)</f>
        <v>0</v>
      </c>
      <c r="F31" s="297">
        <f t="shared" si="7"/>
        <v>0</v>
      </c>
      <c r="G31" s="476">
        <f>SUMIF(健保!$A$3:$A$51,$C31,健保!$E$3:$E$51)</f>
        <v>0</v>
      </c>
      <c r="H31" s="477">
        <f>SUMIF(健保!$A$3:$A$51,$C31,健保!$D$3:$D$51)</f>
        <v>0</v>
      </c>
      <c r="I31" s="297">
        <f t="shared" si="24"/>
        <v>0</v>
      </c>
      <c r="J31" s="476">
        <f>SUMIF(勞保!$A$3:$A$50,$C31,勞保!$E$3:$E$50)</f>
        <v>0</v>
      </c>
      <c r="K31" s="476">
        <f>SUMIF(勞保!$A$3:$A$50,$C31,勞保!$F$3:$F$50)</f>
        <v>0</v>
      </c>
      <c r="L31" s="348">
        <f t="shared" si="2"/>
        <v>0</v>
      </c>
      <c r="M31" s="477">
        <f>SUMIF(勞保!$A$3:$A$50,$C31,勞保!$D$3:$D$50)</f>
        <v>0</v>
      </c>
      <c r="N31" s="297">
        <f t="shared" si="3"/>
        <v>0</v>
      </c>
      <c r="O31" s="335">
        <f t="shared" si="4"/>
        <v>0</v>
      </c>
      <c r="P31" s="336">
        <f t="shared" si="5"/>
        <v>0</v>
      </c>
      <c r="Q31" s="297">
        <f t="shared" si="6"/>
        <v>0</v>
      </c>
      <c r="R31" s="321"/>
      <c r="S31" s="208"/>
      <c r="T31" s="185"/>
      <c r="U31" s="185"/>
      <c r="V31" s="185"/>
    </row>
    <row r="32" spans="1:22" s="186" customFormat="1">
      <c r="A32" s="219" t="s">
        <v>55</v>
      </c>
      <c r="B32" s="220" t="s">
        <v>191</v>
      </c>
      <c r="C32" s="312"/>
      <c r="D32" s="476">
        <f>SUMIF(勞退!$A$3:$A$45,$C32,勞退!$D$3:$D$45)</f>
        <v>0</v>
      </c>
      <c r="E32" s="477">
        <f>SUMIF(勞退!$A$3:$A$45,$C32,勞退!$E$3:$E$45)</f>
        <v>0</v>
      </c>
      <c r="F32" s="297">
        <f t="shared" si="7"/>
        <v>0</v>
      </c>
      <c r="G32" s="476">
        <f>SUMIF(健保!$A$3:$A$51,$C32,健保!$E$3:$E$51)</f>
        <v>0</v>
      </c>
      <c r="H32" s="477">
        <f>SUMIF(健保!$A$3:$A$51,$C32,健保!$D$3:$D$51)</f>
        <v>0</v>
      </c>
      <c r="I32" s="297">
        <f t="shared" si="24"/>
        <v>0</v>
      </c>
      <c r="J32" s="476">
        <f>SUMIF(勞保!$A$3:$A$50,$C32,勞保!$E$3:$E$50)</f>
        <v>0</v>
      </c>
      <c r="K32" s="476">
        <f>SUMIF(勞保!$A$3:$A$50,$C32,勞保!$F$3:$F$50)</f>
        <v>0</v>
      </c>
      <c r="L32" s="348">
        <f t="shared" si="2"/>
        <v>0</v>
      </c>
      <c r="M32" s="477">
        <f>SUMIF(勞保!$A$3:$A$50,$C32,勞保!$D$3:$D$50)</f>
        <v>0</v>
      </c>
      <c r="N32" s="297">
        <f t="shared" si="3"/>
        <v>0</v>
      </c>
      <c r="O32" s="335">
        <f t="shared" si="4"/>
        <v>0</v>
      </c>
      <c r="P32" s="336">
        <f t="shared" si="5"/>
        <v>0</v>
      </c>
      <c r="Q32" s="297">
        <f t="shared" si="6"/>
        <v>0</v>
      </c>
      <c r="R32" s="321"/>
      <c r="S32" s="208"/>
      <c r="T32" s="185"/>
      <c r="U32" s="185"/>
      <c r="V32" s="185"/>
    </row>
    <row r="33" spans="1:22" s="186" customFormat="1">
      <c r="A33" s="219" t="s">
        <v>55</v>
      </c>
      <c r="B33" s="220" t="s">
        <v>191</v>
      </c>
      <c r="C33" s="312"/>
      <c r="D33" s="476">
        <f>SUMIF(勞退!$A$3:$A$45,$C33,勞退!$D$3:$D$45)</f>
        <v>0</v>
      </c>
      <c r="E33" s="477">
        <f>SUMIF(勞退!$A$3:$A$45,$C33,勞退!$E$3:$E$45)</f>
        <v>0</v>
      </c>
      <c r="F33" s="297">
        <f t="shared" si="7"/>
        <v>0</v>
      </c>
      <c r="G33" s="476">
        <f>SUMIF(健保!$A$3:$A$51,$C33,健保!$E$3:$E$51)</f>
        <v>0</v>
      </c>
      <c r="H33" s="477">
        <f>SUMIF(健保!$A$3:$A$51,$C33,健保!$D$3:$D$51)</f>
        <v>0</v>
      </c>
      <c r="I33" s="297">
        <f t="shared" si="24"/>
        <v>0</v>
      </c>
      <c r="J33" s="476">
        <f>SUMIF(勞保!$A$3:$A$50,$C33,勞保!$E$3:$E$50)</f>
        <v>0</v>
      </c>
      <c r="K33" s="476">
        <f>SUMIF(勞保!$A$3:$A$50,$C33,勞保!$F$3:$F$50)</f>
        <v>0</v>
      </c>
      <c r="L33" s="348">
        <f t="shared" si="2"/>
        <v>0</v>
      </c>
      <c r="M33" s="477">
        <f>SUMIF(勞保!$A$3:$A$50,$C33,勞保!$D$3:$D$50)</f>
        <v>0</v>
      </c>
      <c r="N33" s="297">
        <f t="shared" si="3"/>
        <v>0</v>
      </c>
      <c r="O33" s="335">
        <f t="shared" si="4"/>
        <v>0</v>
      </c>
      <c r="P33" s="336">
        <f t="shared" si="5"/>
        <v>0</v>
      </c>
      <c r="Q33" s="297">
        <f t="shared" si="6"/>
        <v>0</v>
      </c>
      <c r="R33" s="321"/>
      <c r="S33" s="208"/>
      <c r="T33" s="185"/>
      <c r="U33" s="185"/>
      <c r="V33" s="185"/>
    </row>
    <row r="34" spans="1:22" s="186" customFormat="1" ht="17.25" thickBot="1">
      <c r="A34" s="291" t="s">
        <v>55</v>
      </c>
      <c r="B34" s="292" t="s">
        <v>191</v>
      </c>
      <c r="C34" s="308" t="s">
        <v>142</v>
      </c>
      <c r="D34" s="331">
        <f>SUM(D28:D33)</f>
        <v>2288</v>
      </c>
      <c r="E34" s="293">
        <f t="shared" ref="E34:Q34" si="25">SUM(E28:E33)</f>
        <v>0</v>
      </c>
      <c r="F34" s="346">
        <f t="shared" si="25"/>
        <v>2288</v>
      </c>
      <c r="G34" s="331">
        <f t="shared" si="25"/>
        <v>0</v>
      </c>
      <c r="H34" s="293">
        <f t="shared" si="25"/>
        <v>0</v>
      </c>
      <c r="I34" s="346">
        <f t="shared" si="25"/>
        <v>0</v>
      </c>
      <c r="J34" s="331">
        <f t="shared" si="25"/>
        <v>3248</v>
      </c>
      <c r="K34" s="293">
        <f t="shared" si="25"/>
        <v>0</v>
      </c>
      <c r="L34" s="293">
        <f t="shared" si="25"/>
        <v>3248</v>
      </c>
      <c r="M34" s="293">
        <f t="shared" si="25"/>
        <v>916</v>
      </c>
      <c r="N34" s="346">
        <f t="shared" si="25"/>
        <v>4164</v>
      </c>
      <c r="O34" s="331">
        <f t="shared" si="25"/>
        <v>5536</v>
      </c>
      <c r="P34" s="293">
        <f t="shared" si="25"/>
        <v>916</v>
      </c>
      <c r="Q34" s="346">
        <f t="shared" si="25"/>
        <v>6452</v>
      </c>
      <c r="R34" s="324"/>
      <c r="S34" s="205"/>
      <c r="T34" s="185"/>
      <c r="U34" s="185"/>
      <c r="V34" s="185"/>
    </row>
    <row r="35" spans="1:22" s="186" customFormat="1" ht="18" thickTop="1" thickBot="1">
      <c r="A35" s="294" t="s">
        <v>55</v>
      </c>
      <c r="B35" s="300"/>
      <c r="C35" s="309" t="s">
        <v>143</v>
      </c>
      <c r="D35" s="332">
        <f>SUM(D21:D34)/2</f>
        <v>15924</v>
      </c>
      <c r="E35" s="295">
        <f t="shared" ref="E35:Q35" si="26">SUM(E21:E34)/2</f>
        <v>0</v>
      </c>
      <c r="F35" s="296">
        <f t="shared" si="7"/>
        <v>15924</v>
      </c>
      <c r="G35" s="332">
        <f t="shared" si="26"/>
        <v>13793</v>
      </c>
      <c r="H35" s="295">
        <f t="shared" si="26"/>
        <v>5070</v>
      </c>
      <c r="I35" s="296">
        <f t="shared" si="16"/>
        <v>18863</v>
      </c>
      <c r="J35" s="332">
        <f t="shared" si="26"/>
        <v>15778</v>
      </c>
      <c r="K35" s="295">
        <f t="shared" si="26"/>
        <v>7</v>
      </c>
      <c r="L35" s="295">
        <f t="shared" si="26"/>
        <v>15785</v>
      </c>
      <c r="M35" s="295">
        <f t="shared" si="26"/>
        <v>4447</v>
      </c>
      <c r="N35" s="296">
        <f t="shared" si="26"/>
        <v>20232</v>
      </c>
      <c r="O35" s="332">
        <f t="shared" si="26"/>
        <v>45502</v>
      </c>
      <c r="P35" s="295">
        <f t="shared" si="26"/>
        <v>9517</v>
      </c>
      <c r="Q35" s="296">
        <f t="shared" si="26"/>
        <v>55019</v>
      </c>
      <c r="R35" s="325"/>
      <c r="S35" s="205"/>
      <c r="T35" s="185"/>
      <c r="U35" s="185"/>
      <c r="V35" s="185"/>
    </row>
    <row r="36" spans="1:22" s="186" customFormat="1" ht="18" thickTop="1" thickBot="1">
      <c r="A36" s="533" t="s">
        <v>157</v>
      </c>
      <c r="B36" s="534"/>
      <c r="C36" s="535"/>
      <c r="D36" s="343">
        <f>D20+D35</f>
        <v>64587</v>
      </c>
      <c r="E36" s="344">
        <f t="shared" ref="E36:K36" si="27">E20+E35</f>
        <v>1670</v>
      </c>
      <c r="F36" s="345">
        <f t="shared" si="27"/>
        <v>66257</v>
      </c>
      <c r="G36" s="343">
        <f t="shared" si="27"/>
        <v>74412</v>
      </c>
      <c r="H36" s="344">
        <f t="shared" si="27"/>
        <v>36371</v>
      </c>
      <c r="I36" s="345">
        <f t="shared" si="27"/>
        <v>110783</v>
      </c>
      <c r="J36" s="343">
        <f t="shared" si="27"/>
        <v>99402</v>
      </c>
      <c r="K36" s="344">
        <f t="shared" si="27"/>
        <v>42</v>
      </c>
      <c r="L36" s="344">
        <f t="shared" ref="L36" si="28">L20+L35</f>
        <v>99444</v>
      </c>
      <c r="M36" s="344">
        <f t="shared" ref="M36" si="29">M20+M35</f>
        <v>27848</v>
      </c>
      <c r="N36" s="345">
        <f t="shared" ref="N36" si="30">N20+N35</f>
        <v>127292</v>
      </c>
      <c r="O36" s="343">
        <f t="shared" ref="O36" si="31">O20+O35</f>
        <v>238443</v>
      </c>
      <c r="P36" s="344">
        <f t="shared" ref="P36" si="32">P20+P35</f>
        <v>65889</v>
      </c>
      <c r="Q36" s="345">
        <f t="shared" ref="Q36" si="33">Q20+Q35</f>
        <v>304332</v>
      </c>
      <c r="R36" s="325"/>
      <c r="S36" s="205"/>
      <c r="T36" s="185"/>
      <c r="U36" s="185"/>
      <c r="V36" s="185"/>
    </row>
    <row r="37" spans="1:22" s="188" customFormat="1" ht="22.5" thickTop="1" thickBot="1">
      <c r="A37" s="553" t="s">
        <v>128</v>
      </c>
      <c r="B37" s="554"/>
      <c r="C37" s="555"/>
      <c r="D37" s="542">
        <f>SUM(F5:F36)/4</f>
        <v>66257</v>
      </c>
      <c r="E37" s="556"/>
      <c r="F37" s="557"/>
      <c r="G37" s="542">
        <f>SUM(I5:I36)/4</f>
        <v>110783</v>
      </c>
      <c r="H37" s="556"/>
      <c r="I37" s="557"/>
      <c r="J37" s="542">
        <f>SUM(N5:N36)/4</f>
        <v>127292</v>
      </c>
      <c r="K37" s="556"/>
      <c r="L37" s="556"/>
      <c r="M37" s="556"/>
      <c r="N37" s="557"/>
      <c r="O37" s="542">
        <f>SUM(D37:N37)</f>
        <v>304332</v>
      </c>
      <c r="P37" s="543"/>
      <c r="Q37" s="544"/>
      <c r="R37" s="326"/>
      <c r="S37" s="209"/>
    </row>
    <row r="38" spans="1:22" s="186" customFormat="1" ht="17.25" thickTop="1">
      <c r="M38" s="187"/>
      <c r="N38" s="187"/>
      <c r="O38" s="187"/>
      <c r="P38" s="187"/>
      <c r="Q38" s="187"/>
      <c r="S38" s="205"/>
    </row>
    <row r="39" spans="1:22" s="186" customFormat="1">
      <c r="C39" s="213"/>
      <c r="M39" s="187"/>
      <c r="N39" s="187"/>
      <c r="O39" s="187"/>
      <c r="P39" s="187"/>
      <c r="Q39" s="187"/>
      <c r="S39" s="205"/>
    </row>
    <row r="40" spans="1:22" s="186" customFormat="1">
      <c r="C40" s="213"/>
      <c r="M40" s="187"/>
      <c r="N40" s="187"/>
      <c r="O40" s="187"/>
      <c r="P40" s="187"/>
      <c r="Q40" s="187"/>
      <c r="S40" s="205"/>
    </row>
    <row r="41" spans="1:22" s="186" customFormat="1">
      <c r="M41" s="187"/>
      <c r="N41" s="187"/>
      <c r="O41" s="187"/>
      <c r="P41" s="187"/>
      <c r="Q41" s="187"/>
      <c r="S41" s="205"/>
    </row>
    <row r="42" spans="1:22">
      <c r="A42" s="189"/>
      <c r="B42" s="189"/>
      <c r="C42" s="551"/>
      <c r="D42" s="552"/>
      <c r="E42" s="552"/>
      <c r="F42" s="552"/>
      <c r="G42" s="552"/>
      <c r="H42" s="552"/>
      <c r="I42" s="552"/>
      <c r="J42" s="552"/>
      <c r="K42" s="552"/>
      <c r="L42" s="552"/>
      <c r="M42" s="552"/>
      <c r="N42" s="552"/>
      <c r="O42" s="552"/>
      <c r="P42" s="552"/>
      <c r="Q42" s="552"/>
      <c r="R42" s="552"/>
    </row>
    <row r="43" spans="1:22">
      <c r="A43" s="189"/>
      <c r="B43" s="189"/>
      <c r="C43" s="551"/>
      <c r="D43" s="552"/>
      <c r="E43" s="552"/>
      <c r="F43" s="552"/>
      <c r="G43" s="552"/>
      <c r="H43" s="552"/>
      <c r="I43" s="552"/>
      <c r="J43" s="552"/>
      <c r="K43" s="552"/>
      <c r="L43" s="552"/>
      <c r="M43" s="552"/>
      <c r="N43" s="552"/>
      <c r="O43" s="552"/>
      <c r="P43" s="552"/>
      <c r="Q43" s="552"/>
      <c r="R43" s="552"/>
    </row>
    <row r="44" spans="1:22">
      <c r="A44" s="189"/>
      <c r="B44" s="189"/>
      <c r="C44" s="551"/>
      <c r="D44" s="552"/>
      <c r="E44" s="552"/>
      <c r="F44" s="552"/>
      <c r="G44" s="552"/>
      <c r="H44" s="552"/>
      <c r="I44" s="552"/>
      <c r="J44" s="552"/>
      <c r="K44" s="552"/>
      <c r="L44" s="552"/>
      <c r="M44" s="552"/>
      <c r="N44" s="552"/>
      <c r="O44" s="552"/>
      <c r="P44" s="552"/>
      <c r="Q44" s="552"/>
      <c r="R44" s="552"/>
    </row>
    <row r="45" spans="1:22">
      <c r="A45" s="549"/>
      <c r="B45" s="549"/>
      <c r="C45" s="550"/>
      <c r="D45" s="550"/>
      <c r="E45" s="550"/>
      <c r="F45" s="550"/>
      <c r="G45" s="550"/>
      <c r="H45" s="550"/>
      <c r="I45" s="550"/>
      <c r="J45" s="550"/>
      <c r="K45" s="550"/>
      <c r="L45" s="550"/>
      <c r="M45" s="550"/>
      <c r="N45" s="550"/>
      <c r="O45" s="550"/>
      <c r="P45" s="550"/>
      <c r="Q45" s="550"/>
      <c r="R45" s="550"/>
      <c r="S45" s="550"/>
    </row>
    <row r="46" spans="1:22">
      <c r="A46" s="189"/>
      <c r="B46" s="189"/>
      <c r="C46" s="547"/>
      <c r="D46" s="548"/>
      <c r="E46" s="548"/>
      <c r="F46" s="548"/>
      <c r="G46" s="548"/>
      <c r="H46" s="548"/>
      <c r="I46" s="548"/>
      <c r="J46" s="548"/>
      <c r="K46" s="548"/>
      <c r="L46" s="548"/>
      <c r="M46" s="548"/>
      <c r="N46" s="548"/>
      <c r="O46" s="548"/>
      <c r="P46" s="548"/>
      <c r="Q46" s="548"/>
      <c r="R46" s="548"/>
    </row>
    <row r="47" spans="1:22">
      <c r="A47" s="189"/>
      <c r="B47" s="189"/>
      <c r="C47" s="547"/>
      <c r="D47" s="547"/>
      <c r="E47" s="547"/>
      <c r="F47" s="547"/>
      <c r="G47" s="547"/>
      <c r="H47" s="547"/>
      <c r="I47" s="547"/>
      <c r="J47" s="547"/>
      <c r="K47" s="547"/>
      <c r="L47" s="547"/>
      <c r="M47" s="547"/>
      <c r="N47" s="547"/>
      <c r="O47" s="547"/>
      <c r="P47" s="547"/>
      <c r="Q47" s="547"/>
      <c r="R47" s="547"/>
    </row>
    <row r="48" spans="1:22">
      <c r="A48" s="189"/>
      <c r="B48" s="189"/>
      <c r="C48" s="547"/>
      <c r="D48" s="547"/>
      <c r="E48" s="547"/>
      <c r="F48" s="547"/>
      <c r="G48" s="547"/>
      <c r="H48" s="547"/>
      <c r="I48" s="547"/>
      <c r="J48" s="547"/>
      <c r="K48" s="547"/>
      <c r="L48" s="547"/>
      <c r="M48" s="547"/>
      <c r="N48" s="547"/>
      <c r="O48" s="547"/>
      <c r="P48" s="547"/>
      <c r="Q48" s="547"/>
      <c r="R48" s="547"/>
    </row>
    <row r="49" spans="1:18">
      <c r="A49" s="189"/>
      <c r="B49" s="189"/>
      <c r="C49" s="547"/>
      <c r="D49" s="547"/>
      <c r="E49" s="547"/>
      <c r="F49" s="547"/>
      <c r="G49" s="547"/>
      <c r="H49" s="547"/>
      <c r="I49" s="547"/>
      <c r="J49" s="547"/>
      <c r="K49" s="547"/>
      <c r="L49" s="547"/>
      <c r="M49" s="547"/>
      <c r="N49" s="547"/>
      <c r="O49" s="547"/>
      <c r="P49" s="547"/>
      <c r="Q49" s="547"/>
      <c r="R49" s="547"/>
    </row>
    <row r="50" spans="1:18">
      <c r="A50" s="189"/>
      <c r="B50" s="189"/>
      <c r="C50" s="547"/>
      <c r="D50" s="547"/>
      <c r="E50" s="547"/>
      <c r="F50" s="547"/>
      <c r="G50" s="547"/>
      <c r="H50" s="547"/>
      <c r="I50" s="547"/>
      <c r="J50" s="547"/>
      <c r="K50" s="547"/>
      <c r="L50" s="547"/>
      <c r="M50" s="547"/>
      <c r="N50" s="547"/>
      <c r="O50" s="547"/>
      <c r="P50" s="547"/>
      <c r="Q50" s="547"/>
      <c r="R50" s="547"/>
    </row>
    <row r="51" spans="1:18">
      <c r="A51" s="189"/>
      <c r="B51" s="189"/>
      <c r="C51" s="547"/>
      <c r="D51" s="547"/>
      <c r="E51" s="547"/>
      <c r="F51" s="547"/>
      <c r="G51" s="547"/>
      <c r="H51" s="547"/>
      <c r="I51" s="547"/>
      <c r="J51" s="547"/>
      <c r="K51" s="547"/>
      <c r="L51" s="547"/>
      <c r="M51" s="547"/>
      <c r="N51" s="547"/>
      <c r="O51" s="547"/>
      <c r="P51" s="547"/>
      <c r="Q51" s="547"/>
      <c r="R51" s="547"/>
    </row>
    <row r="52" spans="1:18">
      <c r="A52" s="189"/>
      <c r="B52" s="189"/>
      <c r="C52" s="547"/>
      <c r="D52" s="547"/>
      <c r="E52" s="547"/>
      <c r="F52" s="547"/>
      <c r="G52" s="547"/>
      <c r="H52" s="547"/>
      <c r="I52" s="547"/>
      <c r="J52" s="547"/>
      <c r="K52" s="547"/>
      <c r="L52" s="547"/>
      <c r="M52" s="547"/>
      <c r="N52" s="547"/>
      <c r="O52" s="547"/>
      <c r="P52" s="547"/>
      <c r="Q52" s="547"/>
      <c r="R52" s="547"/>
    </row>
    <row r="53" spans="1:18">
      <c r="A53" s="189"/>
      <c r="B53" s="189"/>
      <c r="C53" s="547"/>
      <c r="D53" s="547"/>
      <c r="E53" s="547"/>
      <c r="F53" s="547"/>
      <c r="G53" s="547"/>
      <c r="H53" s="547"/>
      <c r="I53" s="547"/>
      <c r="J53" s="547"/>
      <c r="K53" s="547"/>
      <c r="L53" s="547"/>
      <c r="M53" s="547"/>
      <c r="N53" s="547"/>
      <c r="O53" s="547"/>
      <c r="P53" s="547"/>
      <c r="Q53" s="547"/>
      <c r="R53" s="547"/>
    </row>
    <row r="54" spans="1:18">
      <c r="A54" s="189"/>
      <c r="B54" s="189"/>
      <c r="C54" s="547"/>
      <c r="D54" s="547"/>
      <c r="E54" s="547"/>
      <c r="F54" s="547"/>
      <c r="G54" s="547"/>
      <c r="H54" s="547"/>
      <c r="I54" s="547"/>
      <c r="J54" s="547"/>
      <c r="K54" s="547"/>
      <c r="L54" s="547"/>
      <c r="M54" s="547"/>
      <c r="N54" s="547"/>
      <c r="O54" s="547"/>
      <c r="P54" s="547"/>
      <c r="Q54" s="547"/>
      <c r="R54" s="547"/>
    </row>
    <row r="55" spans="1:18">
      <c r="A55" s="189"/>
      <c r="B55" s="189"/>
      <c r="C55" s="547"/>
      <c r="D55" s="547"/>
      <c r="E55" s="547"/>
      <c r="F55" s="547"/>
      <c r="G55" s="547"/>
      <c r="H55" s="547"/>
      <c r="I55" s="547"/>
      <c r="J55" s="547"/>
      <c r="K55" s="547"/>
      <c r="L55" s="547"/>
      <c r="M55" s="547"/>
      <c r="N55" s="547"/>
      <c r="O55" s="547"/>
      <c r="P55" s="547"/>
      <c r="Q55" s="547"/>
      <c r="R55" s="547"/>
    </row>
    <row r="56" spans="1:18">
      <c r="A56" s="189"/>
      <c r="B56" s="189"/>
      <c r="C56" s="547"/>
      <c r="D56" s="547"/>
      <c r="E56" s="547"/>
      <c r="F56" s="547"/>
      <c r="G56" s="547"/>
      <c r="H56" s="547"/>
      <c r="I56" s="547"/>
      <c r="J56" s="547"/>
      <c r="K56" s="547"/>
      <c r="L56" s="547"/>
      <c r="M56" s="547"/>
      <c r="N56" s="547"/>
      <c r="O56" s="547"/>
      <c r="P56" s="547"/>
      <c r="Q56" s="547"/>
      <c r="R56" s="547"/>
    </row>
    <row r="57" spans="1:18">
      <c r="A57" s="189"/>
      <c r="B57" s="189"/>
      <c r="C57" s="547"/>
      <c r="D57" s="547"/>
      <c r="E57" s="547"/>
      <c r="F57" s="547"/>
      <c r="G57" s="547"/>
      <c r="H57" s="547"/>
      <c r="I57" s="547"/>
      <c r="J57" s="547"/>
      <c r="K57" s="547"/>
      <c r="L57" s="547"/>
      <c r="M57" s="547"/>
      <c r="N57" s="547"/>
      <c r="O57" s="547"/>
      <c r="P57" s="547"/>
      <c r="Q57" s="547"/>
      <c r="R57" s="547"/>
    </row>
    <row r="58" spans="1:18">
      <c r="A58" s="189"/>
      <c r="B58" s="189"/>
      <c r="C58" s="547"/>
      <c r="D58" s="548"/>
      <c r="E58" s="548"/>
      <c r="F58" s="548"/>
      <c r="G58" s="548"/>
      <c r="H58" s="548"/>
      <c r="I58" s="548"/>
      <c r="J58" s="548"/>
      <c r="K58" s="548"/>
      <c r="L58" s="548"/>
      <c r="M58" s="548"/>
      <c r="N58" s="548"/>
      <c r="O58" s="548"/>
      <c r="P58" s="548"/>
      <c r="Q58" s="548"/>
      <c r="R58" s="548"/>
    </row>
    <row r="59" spans="1:18">
      <c r="A59" s="189"/>
      <c r="B59" s="189"/>
      <c r="C59" s="547"/>
      <c r="D59" s="548"/>
      <c r="E59" s="548"/>
      <c r="F59" s="548"/>
      <c r="G59" s="548"/>
      <c r="H59" s="548"/>
      <c r="I59" s="548"/>
      <c r="J59" s="548"/>
      <c r="K59" s="548"/>
      <c r="L59" s="548"/>
      <c r="M59" s="548"/>
      <c r="N59" s="548"/>
      <c r="O59" s="548"/>
      <c r="P59" s="548"/>
      <c r="Q59" s="548"/>
      <c r="R59" s="548"/>
    </row>
  </sheetData>
  <sheetProtection algorithmName="SHA-512" hashValue="uD3hfN2dAs9jWrhdE56MZkmHLxpy7wr/ilvshLYvMBatKArRTceiBMfnJUvAfq8y+PdxTOWNR9WCfXMZcb2EEw==" saltValue="dMwNon6ik5MK0VofEO7SFQ==" spinCount="100000" sheet="1" formatCells="0" formatColumns="0" formatRows="0" insertColumns="0" insertRows="0"/>
  <mergeCells count="35">
    <mergeCell ref="A1:N1"/>
    <mergeCell ref="A3:A4"/>
    <mergeCell ref="C3:C4"/>
    <mergeCell ref="D3:F3"/>
    <mergeCell ref="G3:I3"/>
    <mergeCell ref="J3:N3"/>
    <mergeCell ref="B3:B4"/>
    <mergeCell ref="C44:R44"/>
    <mergeCell ref="C42:R42"/>
    <mergeCell ref="C43:R43"/>
    <mergeCell ref="A37:C37"/>
    <mergeCell ref="D37:F37"/>
    <mergeCell ref="G37:I37"/>
    <mergeCell ref="J37:N37"/>
    <mergeCell ref="R3:R4"/>
    <mergeCell ref="C59:R59"/>
    <mergeCell ref="C54:R54"/>
    <mergeCell ref="C55:R55"/>
    <mergeCell ref="C56:R56"/>
    <mergeCell ref="C57:R57"/>
    <mergeCell ref="C58:R58"/>
    <mergeCell ref="C49:R49"/>
    <mergeCell ref="C50:R50"/>
    <mergeCell ref="C51:R51"/>
    <mergeCell ref="C52:R52"/>
    <mergeCell ref="C53:R53"/>
    <mergeCell ref="C46:R46"/>
    <mergeCell ref="C47:R47"/>
    <mergeCell ref="C48:R48"/>
    <mergeCell ref="A45:S45"/>
    <mergeCell ref="A36:C36"/>
    <mergeCell ref="O3:O4"/>
    <mergeCell ref="P3:P4"/>
    <mergeCell ref="Q3:Q4"/>
    <mergeCell ref="O37:Q37"/>
  </mergeCells>
  <phoneticPr fontId="3" type="noConversion"/>
  <printOptions horizontalCentered="1"/>
  <pageMargins left="0.39370078740157483" right="0.39370078740157483" top="0.39370078740157483" bottom="0.39370078740157483" header="0.27559055118110237" footer="0.27559055118110237"/>
  <pageSetup paperSize="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4"/>
  </sheetPr>
  <dimension ref="A1:P29"/>
  <sheetViews>
    <sheetView view="pageBreakPreview" zoomScaleNormal="100" zoomScaleSheetLayoutView="100" workbookViewId="0">
      <selection activeCell="I3" sqref="I3:L3"/>
    </sheetView>
  </sheetViews>
  <sheetFormatPr defaultColWidth="9" defaultRowHeight="16.5"/>
  <cols>
    <col min="1" max="1" width="5.125" style="228" customWidth="1"/>
    <col min="2" max="2" width="7.5" style="228" customWidth="1"/>
    <col min="3" max="4" width="7.5" style="227" customWidth="1"/>
    <col min="5" max="5" width="6.125" style="227" customWidth="1"/>
    <col min="6" max="6" width="6.375" style="227" customWidth="1"/>
    <col min="7" max="7" width="4.875" style="227" customWidth="1"/>
    <col min="8" max="8" width="6" style="227" customWidth="1"/>
    <col min="9" max="9" width="8.875" style="227" customWidth="1"/>
    <col min="10" max="11" width="1.5" style="227" customWidth="1"/>
    <col min="12" max="12" width="3.125" style="227" customWidth="1"/>
    <col min="13" max="13" width="7.375" style="227" customWidth="1"/>
    <col min="14" max="14" width="4.125" style="227" customWidth="1"/>
    <col min="15" max="15" width="9.375" style="227" customWidth="1"/>
    <col min="16" max="16" width="11.5" style="227" customWidth="1"/>
    <col min="17" max="16384" width="9" style="227"/>
  </cols>
  <sheetData>
    <row r="1" spans="1:16" s="232" customFormat="1" ht="31.35" customHeight="1">
      <c r="A1" s="573" t="s">
        <v>174</v>
      </c>
      <c r="B1" s="573"/>
      <c r="C1" s="573"/>
      <c r="D1" s="573"/>
      <c r="E1" s="573"/>
      <c r="F1" s="573"/>
      <c r="G1" s="573"/>
      <c r="H1" s="573"/>
      <c r="I1" s="574" t="s">
        <v>45</v>
      </c>
      <c r="J1" s="574"/>
      <c r="K1" s="574"/>
      <c r="L1" s="574"/>
      <c r="M1" s="574"/>
      <c r="N1" s="574"/>
      <c r="O1" s="574"/>
      <c r="P1" s="574"/>
    </row>
    <row r="2" spans="1:16" s="232" customFormat="1" ht="5.0999999999999996" customHeight="1" thickBot="1">
      <c r="A2" s="229"/>
      <c r="B2" s="229"/>
      <c r="C2" s="229"/>
      <c r="D2" s="229"/>
      <c r="E2" s="229"/>
      <c r="F2" s="229"/>
      <c r="G2" s="229"/>
      <c r="H2" s="229"/>
      <c r="I2" s="231"/>
      <c r="J2" s="231"/>
      <c r="K2" s="231"/>
      <c r="L2" s="231"/>
      <c r="M2" s="231"/>
      <c r="N2" s="231"/>
      <c r="O2" s="231"/>
      <c r="P2" s="231"/>
    </row>
    <row r="3" spans="1:16" s="238" customFormat="1" ht="30.6" customHeight="1">
      <c r="A3" s="233" t="s">
        <v>13</v>
      </c>
      <c r="B3" s="234" t="s">
        <v>38</v>
      </c>
      <c r="C3" s="575" t="s">
        <v>46</v>
      </c>
      <c r="D3" s="576"/>
      <c r="E3" s="575"/>
      <c r="F3" s="577" t="s">
        <v>26</v>
      </c>
      <c r="G3" s="578"/>
      <c r="H3" s="235"/>
      <c r="I3" s="579">
        <f ca="1">TODAY()</f>
        <v>45579</v>
      </c>
      <c r="J3" s="579"/>
      <c r="K3" s="579"/>
      <c r="L3" s="580"/>
      <c r="M3" s="581" t="s">
        <v>14</v>
      </c>
      <c r="N3" s="582"/>
      <c r="O3" s="236"/>
      <c r="P3" s="237"/>
    </row>
    <row r="4" spans="1:16" s="238" customFormat="1" ht="27.95" customHeight="1">
      <c r="A4" s="263" t="s">
        <v>29</v>
      </c>
      <c r="B4" s="264"/>
      <c r="C4" s="241" t="s">
        <v>195</v>
      </c>
      <c r="D4" s="583" t="str">
        <f>作業表!H2&amp;作業表!I2&amp;作業表!J2&amp;作業表!K2</f>
        <v>113年8月</v>
      </c>
      <c r="E4" s="583"/>
      <c r="F4" s="583"/>
      <c r="G4" s="584" t="s">
        <v>205</v>
      </c>
      <c r="H4" s="584"/>
      <c r="I4" s="584"/>
      <c r="J4" s="584"/>
      <c r="K4" s="584"/>
      <c r="L4" s="584"/>
      <c r="M4" s="584"/>
      <c r="N4" s="584"/>
      <c r="O4" s="584"/>
      <c r="P4" s="585"/>
    </row>
    <row r="5" spans="1:16" s="238" customFormat="1" ht="24" customHeight="1">
      <c r="A5" s="265"/>
      <c r="B5" s="586" t="str">
        <f>D22</f>
        <v>161職員退休及離職金</v>
      </c>
      <c r="C5" s="587"/>
      <c r="D5" s="587"/>
      <c r="E5" s="571" t="s">
        <v>52</v>
      </c>
      <c r="F5" s="571"/>
      <c r="G5" s="572">
        <f>作業表!D15</f>
        <v>44723</v>
      </c>
      <c r="H5" s="572"/>
      <c r="P5" s="266"/>
    </row>
    <row r="6" spans="1:16" s="238" customFormat="1" ht="24" customHeight="1">
      <c r="A6" s="261" t="s">
        <v>30</v>
      </c>
      <c r="B6" s="569" t="str">
        <f>L22</f>
        <v>27D計時與計件人員酬金</v>
      </c>
      <c r="C6" s="570"/>
      <c r="D6" s="570"/>
      <c r="E6" s="571" t="s">
        <v>52</v>
      </c>
      <c r="F6" s="571"/>
      <c r="G6" s="572">
        <f>作業表!D19</f>
        <v>3940</v>
      </c>
      <c r="H6" s="572"/>
      <c r="I6" s="267"/>
      <c r="P6" s="266"/>
    </row>
    <row r="7" spans="1:16" s="238" customFormat="1" ht="24" customHeight="1">
      <c r="A7" s="265"/>
      <c r="B7" s="588"/>
      <c r="C7" s="571"/>
      <c r="D7" s="571"/>
      <c r="E7" s="571"/>
      <c r="F7" s="571"/>
      <c r="G7" s="589"/>
      <c r="H7" s="589"/>
      <c r="I7" s="267"/>
      <c r="P7" s="268"/>
    </row>
    <row r="8" spans="1:16" s="238" customFormat="1" ht="24" customHeight="1">
      <c r="A8" s="265"/>
      <c r="B8" s="590"/>
      <c r="C8" s="591"/>
      <c r="D8" s="591"/>
      <c r="E8" s="571"/>
      <c r="F8" s="571"/>
      <c r="G8" s="589"/>
      <c r="H8" s="589"/>
      <c r="I8" s="269"/>
      <c r="P8" s="266"/>
    </row>
    <row r="9" spans="1:16" s="238" customFormat="1" ht="24" customHeight="1">
      <c r="A9" s="270"/>
      <c r="B9" s="588"/>
      <c r="C9" s="592"/>
      <c r="D9" s="592"/>
      <c r="E9" s="571"/>
      <c r="F9" s="571"/>
      <c r="G9" s="589"/>
      <c r="H9" s="589"/>
      <c r="P9" s="266"/>
    </row>
    <row r="10" spans="1:16" ht="24" customHeight="1">
      <c r="A10" s="271"/>
      <c r="B10" s="588"/>
      <c r="C10" s="571"/>
      <c r="D10" s="571"/>
      <c r="E10" s="571"/>
      <c r="F10" s="571"/>
      <c r="G10" s="589"/>
      <c r="H10" s="589"/>
      <c r="I10" s="272"/>
      <c r="J10" s="272"/>
      <c r="K10" s="272"/>
      <c r="L10" s="272"/>
      <c r="N10" s="273"/>
      <c r="O10" s="273"/>
      <c r="P10" s="274"/>
    </row>
    <row r="11" spans="1:16" ht="24" customHeight="1">
      <c r="A11" s="271"/>
      <c r="B11" s="588"/>
      <c r="C11" s="571"/>
      <c r="D11" s="571"/>
      <c r="E11" s="571"/>
      <c r="F11" s="571"/>
      <c r="G11" s="589"/>
      <c r="H11" s="589"/>
      <c r="I11" s="272"/>
      <c r="J11" s="272"/>
      <c r="K11" s="272"/>
      <c r="L11" s="272"/>
      <c r="M11" s="272"/>
      <c r="N11" s="273"/>
      <c r="O11" s="273"/>
      <c r="P11" s="274"/>
    </row>
    <row r="12" spans="1:16" ht="24" customHeight="1">
      <c r="A12" s="275"/>
      <c r="B12" s="588"/>
      <c r="C12" s="571"/>
      <c r="D12" s="571"/>
      <c r="E12" s="571"/>
      <c r="F12" s="571"/>
      <c r="G12" s="589"/>
      <c r="H12" s="589"/>
      <c r="I12" s="272"/>
      <c r="J12" s="272"/>
      <c r="K12" s="272"/>
      <c r="L12" s="272"/>
      <c r="M12" s="272"/>
      <c r="N12" s="273"/>
      <c r="O12" s="273"/>
      <c r="P12" s="274"/>
    </row>
    <row r="13" spans="1:16" ht="37.5" customHeight="1">
      <c r="A13" s="275"/>
      <c r="B13" s="588"/>
      <c r="C13" s="571"/>
      <c r="D13" s="571"/>
      <c r="E13" s="571"/>
      <c r="F13" s="571"/>
      <c r="G13" s="589"/>
      <c r="H13" s="589"/>
      <c r="I13" s="596"/>
      <c r="J13" s="548"/>
      <c r="K13" s="548"/>
      <c r="L13" s="548"/>
      <c r="M13" s="548"/>
      <c r="N13" s="548"/>
      <c r="O13" s="548"/>
      <c r="P13" s="597"/>
    </row>
    <row r="14" spans="1:16" ht="29.1" customHeight="1">
      <c r="A14" s="261" t="s">
        <v>28</v>
      </c>
      <c r="B14" s="588"/>
      <c r="C14" s="592"/>
      <c r="D14" s="592"/>
      <c r="E14" s="571"/>
      <c r="F14" s="571"/>
      <c r="G14" s="589"/>
      <c r="H14" s="589"/>
      <c r="I14" s="272"/>
      <c r="J14" s="272"/>
      <c r="K14" s="272"/>
      <c r="L14" s="272"/>
      <c r="M14" s="272"/>
      <c r="N14" s="273"/>
      <c r="O14" s="273"/>
      <c r="P14" s="274"/>
    </row>
    <row r="15" spans="1:16" ht="24" customHeight="1">
      <c r="A15" s="276"/>
      <c r="B15" s="277"/>
      <c r="C15" s="238"/>
      <c r="D15" s="238"/>
      <c r="E15" s="238"/>
      <c r="F15" s="272"/>
      <c r="G15" s="589"/>
      <c r="H15" s="589"/>
      <c r="I15" s="238"/>
      <c r="J15" s="272"/>
      <c r="K15" s="272"/>
      <c r="L15" s="272"/>
      <c r="M15" s="272"/>
      <c r="N15" s="273"/>
      <c r="O15" s="273"/>
      <c r="P15" s="274"/>
    </row>
    <row r="16" spans="1:16" ht="27.6" customHeight="1">
      <c r="A16" s="278"/>
      <c r="B16" s="593" t="s">
        <v>47</v>
      </c>
      <c r="C16" s="594"/>
      <c r="D16" s="594"/>
      <c r="E16" s="594"/>
      <c r="F16" s="595">
        <f>SUM(G5:H15)</f>
        <v>48663</v>
      </c>
      <c r="G16" s="595"/>
      <c r="H16" s="595"/>
      <c r="I16" s="595"/>
      <c r="J16" s="595"/>
      <c r="K16" s="595"/>
      <c r="L16" s="595"/>
      <c r="M16" s="279"/>
      <c r="N16" s="279"/>
      <c r="O16" s="279"/>
      <c r="P16" s="280"/>
    </row>
    <row r="17" spans="1:16" ht="53.25" customHeight="1">
      <c r="A17" s="252" t="s">
        <v>49</v>
      </c>
      <c r="B17" s="598" t="s">
        <v>59</v>
      </c>
      <c r="C17" s="599"/>
      <c r="D17" s="599"/>
      <c r="E17" s="599"/>
      <c r="F17" s="599"/>
      <c r="G17" s="599"/>
      <c r="H17" s="599"/>
      <c r="I17" s="599"/>
      <c r="J17" s="599"/>
      <c r="K17" s="599"/>
      <c r="L17" s="599"/>
      <c r="M17" s="599"/>
      <c r="N17" s="599"/>
      <c r="O17" s="599"/>
      <c r="P17" s="600"/>
    </row>
    <row r="18" spans="1:16" s="238" customFormat="1" ht="27.95" customHeight="1">
      <c r="A18" s="601" t="s">
        <v>27</v>
      </c>
      <c r="B18" s="602" t="s">
        <v>1</v>
      </c>
      <c r="C18" s="603"/>
      <c r="D18" s="633">
        <f>G5</f>
        <v>44723</v>
      </c>
      <c r="E18" s="634"/>
      <c r="F18" s="635"/>
      <c r="G18" s="637"/>
      <c r="H18" s="604" t="s">
        <v>48</v>
      </c>
      <c r="I18" s="605" t="s">
        <v>1</v>
      </c>
      <c r="J18" s="605"/>
      <c r="K18" s="605"/>
      <c r="L18" s="633">
        <f>G6</f>
        <v>3940</v>
      </c>
      <c r="M18" s="634"/>
      <c r="N18" s="634"/>
      <c r="O18" s="635"/>
      <c r="P18" s="636"/>
    </row>
    <row r="19" spans="1:16" s="238" customFormat="1" ht="27.95" customHeight="1">
      <c r="A19" s="601"/>
      <c r="B19" s="602" t="s">
        <v>2</v>
      </c>
      <c r="C19" s="603"/>
      <c r="D19" s="606">
        <f>作業表!H2</f>
        <v>113</v>
      </c>
      <c r="E19" s="607"/>
      <c r="F19" s="608" t="s">
        <v>2</v>
      </c>
      <c r="G19" s="609"/>
      <c r="H19" s="604"/>
      <c r="I19" s="605" t="s">
        <v>15</v>
      </c>
      <c r="J19" s="605"/>
      <c r="K19" s="605"/>
      <c r="L19" s="607"/>
      <c r="M19" s="607"/>
      <c r="N19" s="607"/>
      <c r="O19" s="607"/>
      <c r="P19" s="610"/>
    </row>
    <row r="20" spans="1:16" s="238" customFormat="1" ht="27.95" customHeight="1">
      <c r="A20" s="601"/>
      <c r="B20" s="602" t="s">
        <v>3</v>
      </c>
      <c r="C20" s="603"/>
      <c r="D20" s="606" t="s">
        <v>56</v>
      </c>
      <c r="E20" s="607"/>
      <c r="F20" s="626"/>
      <c r="G20" s="628"/>
      <c r="H20" s="604"/>
      <c r="I20" s="605" t="s">
        <v>16</v>
      </c>
      <c r="J20" s="605"/>
      <c r="K20" s="605"/>
      <c r="L20" s="624" t="s">
        <v>61</v>
      </c>
      <c r="M20" s="625"/>
      <c r="N20" s="625"/>
      <c r="O20" s="626"/>
      <c r="P20" s="627"/>
    </row>
    <row r="21" spans="1:16" s="238" customFormat="1" ht="27.95" customHeight="1">
      <c r="A21" s="601"/>
      <c r="B21" s="602" t="s">
        <v>4</v>
      </c>
      <c r="C21" s="603"/>
      <c r="D21" s="606" t="s">
        <v>54</v>
      </c>
      <c r="E21" s="607"/>
      <c r="F21" s="626"/>
      <c r="G21" s="628"/>
      <c r="H21" s="604"/>
      <c r="I21" s="605" t="s">
        <v>4</v>
      </c>
      <c r="J21" s="605"/>
      <c r="K21" s="605"/>
      <c r="L21" s="624" t="s">
        <v>62</v>
      </c>
      <c r="M21" s="625"/>
      <c r="N21" s="625"/>
      <c r="O21" s="626"/>
      <c r="P21" s="627"/>
    </row>
    <row r="22" spans="1:16" s="238" customFormat="1" ht="27.95" customHeight="1">
      <c r="A22" s="601"/>
      <c r="B22" s="602" t="s">
        <v>5</v>
      </c>
      <c r="C22" s="603"/>
      <c r="D22" s="638" t="s">
        <v>58</v>
      </c>
      <c r="E22" s="639"/>
      <c r="F22" s="640"/>
      <c r="G22" s="641"/>
      <c r="H22" s="604"/>
      <c r="I22" s="605" t="s">
        <v>5</v>
      </c>
      <c r="J22" s="605"/>
      <c r="K22" s="605"/>
      <c r="L22" s="606" t="s">
        <v>194</v>
      </c>
      <c r="M22" s="607"/>
      <c r="N22" s="607"/>
      <c r="O22" s="607"/>
      <c r="P22" s="610"/>
    </row>
    <row r="23" spans="1:16" s="238" customFormat="1" ht="27.95" customHeight="1">
      <c r="A23" s="642" t="s">
        <v>33</v>
      </c>
      <c r="B23" s="607"/>
      <c r="C23" s="607"/>
      <c r="D23" s="607"/>
      <c r="E23" s="607"/>
      <c r="F23" s="643" t="s">
        <v>31</v>
      </c>
      <c r="G23" s="606" t="s">
        <v>32</v>
      </c>
      <c r="H23" s="607"/>
      <c r="I23" s="607"/>
      <c r="J23" s="607"/>
      <c r="K23" s="607"/>
      <c r="L23" s="646"/>
      <c r="M23" s="647" t="s">
        <v>209</v>
      </c>
      <c r="N23" s="647"/>
      <c r="O23" s="647"/>
      <c r="P23" s="648"/>
    </row>
    <row r="24" spans="1:16" s="238" customFormat="1" ht="39.950000000000003" customHeight="1">
      <c r="A24" s="620" t="s">
        <v>34</v>
      </c>
      <c r="B24" s="621"/>
      <c r="C24" s="621"/>
      <c r="D24" s="621"/>
      <c r="E24" s="621"/>
      <c r="F24" s="644"/>
      <c r="G24" s="649"/>
      <c r="H24" s="650"/>
      <c r="I24" s="650"/>
      <c r="J24" s="650"/>
      <c r="K24" s="650"/>
      <c r="L24" s="651"/>
      <c r="M24" s="611"/>
      <c r="N24" s="612"/>
      <c r="O24" s="612"/>
      <c r="P24" s="613"/>
    </row>
    <row r="25" spans="1:16" s="238" customFormat="1" ht="39.950000000000003" customHeight="1">
      <c r="A25" s="620"/>
      <c r="B25" s="621"/>
      <c r="C25" s="621"/>
      <c r="D25" s="621"/>
      <c r="E25" s="621"/>
      <c r="F25" s="644"/>
      <c r="G25" s="652"/>
      <c r="H25" s="653"/>
      <c r="I25" s="653"/>
      <c r="J25" s="653"/>
      <c r="K25" s="653"/>
      <c r="L25" s="654"/>
      <c r="M25" s="614"/>
      <c r="N25" s="615"/>
      <c r="O25" s="615"/>
      <c r="P25" s="616"/>
    </row>
    <row r="26" spans="1:16" ht="39.950000000000003" customHeight="1">
      <c r="A26" s="620" t="s">
        <v>11</v>
      </c>
      <c r="B26" s="621"/>
      <c r="C26" s="621"/>
      <c r="D26" s="621"/>
      <c r="E26" s="621"/>
      <c r="F26" s="644"/>
      <c r="G26" s="652"/>
      <c r="H26" s="653"/>
      <c r="I26" s="653"/>
      <c r="J26" s="653"/>
      <c r="K26" s="653"/>
      <c r="L26" s="654"/>
      <c r="M26" s="614"/>
      <c r="N26" s="615"/>
      <c r="O26" s="615"/>
      <c r="P26" s="616"/>
    </row>
    <row r="27" spans="1:16" ht="39.950000000000003" customHeight="1">
      <c r="A27" s="622"/>
      <c r="B27" s="623"/>
      <c r="C27" s="623"/>
      <c r="D27" s="623"/>
      <c r="E27" s="623"/>
      <c r="F27" s="645"/>
      <c r="G27" s="655"/>
      <c r="H27" s="656"/>
      <c r="I27" s="656"/>
      <c r="J27" s="656"/>
      <c r="K27" s="656"/>
      <c r="L27" s="657"/>
      <c r="M27" s="617"/>
      <c r="N27" s="618"/>
      <c r="O27" s="618"/>
      <c r="P27" s="619"/>
    </row>
    <row r="28" spans="1:16" ht="57" customHeight="1" thickBot="1">
      <c r="A28" s="281"/>
      <c r="B28" s="629"/>
      <c r="C28" s="630"/>
      <c r="D28" s="630"/>
      <c r="E28" s="630"/>
      <c r="F28" s="630"/>
      <c r="G28" s="630"/>
      <c r="H28" s="630"/>
      <c r="I28" s="630"/>
      <c r="J28" s="630"/>
      <c r="K28" s="630"/>
      <c r="L28" s="630"/>
      <c r="M28" s="630"/>
      <c r="N28" s="630"/>
      <c r="O28" s="630"/>
      <c r="P28" s="631"/>
    </row>
    <row r="29" spans="1:16" s="282" customFormat="1" ht="48" customHeight="1">
      <c r="A29" s="632"/>
      <c r="B29" s="632"/>
      <c r="C29" s="632"/>
      <c r="D29" s="632"/>
      <c r="E29" s="632"/>
      <c r="F29" s="632"/>
      <c r="G29" s="632"/>
      <c r="H29" s="632"/>
      <c r="I29" s="632"/>
      <c r="J29" s="632"/>
      <c r="K29" s="632"/>
      <c r="L29" s="632"/>
      <c r="M29" s="632"/>
      <c r="N29" s="632"/>
      <c r="O29" s="632"/>
      <c r="P29" s="632"/>
    </row>
  </sheetData>
  <sheetProtection password="DF9A" sheet="1" formatCells="0" formatColumns="0" formatRows="0"/>
  <mergeCells count="76">
    <mergeCell ref="B28:P28"/>
    <mergeCell ref="A29:P29"/>
    <mergeCell ref="L18:P18"/>
    <mergeCell ref="L20:P20"/>
    <mergeCell ref="D18:G18"/>
    <mergeCell ref="D20:G20"/>
    <mergeCell ref="D22:G22"/>
    <mergeCell ref="B22:C22"/>
    <mergeCell ref="I22:K22"/>
    <mergeCell ref="L22:P22"/>
    <mergeCell ref="A23:E23"/>
    <mergeCell ref="F23:F27"/>
    <mergeCell ref="G23:L23"/>
    <mergeCell ref="M23:P23"/>
    <mergeCell ref="A24:E25"/>
    <mergeCell ref="G24:L27"/>
    <mergeCell ref="M24:P27"/>
    <mergeCell ref="A26:E27"/>
    <mergeCell ref="B20:C20"/>
    <mergeCell ref="I20:K20"/>
    <mergeCell ref="B21:C21"/>
    <mergeCell ref="I21:K21"/>
    <mergeCell ref="L21:P21"/>
    <mergeCell ref="D21:G21"/>
    <mergeCell ref="B17:P17"/>
    <mergeCell ref="A18:A22"/>
    <mergeCell ref="B18:C18"/>
    <mergeCell ref="H18:H22"/>
    <mergeCell ref="I18:K18"/>
    <mergeCell ref="B19:C19"/>
    <mergeCell ref="D19:E19"/>
    <mergeCell ref="F19:G19"/>
    <mergeCell ref="I19:K19"/>
    <mergeCell ref="L19:P19"/>
    <mergeCell ref="B16:E16"/>
    <mergeCell ref="F16:L16"/>
    <mergeCell ref="B12:D12"/>
    <mergeCell ref="E12:F12"/>
    <mergeCell ref="G12:H12"/>
    <mergeCell ref="B13:D13"/>
    <mergeCell ref="E13:F13"/>
    <mergeCell ref="G13:H13"/>
    <mergeCell ref="I13:P13"/>
    <mergeCell ref="B14:D14"/>
    <mergeCell ref="E14:F14"/>
    <mergeCell ref="G14:H14"/>
    <mergeCell ref="G15:H15"/>
    <mergeCell ref="B11:D11"/>
    <mergeCell ref="E11:F11"/>
    <mergeCell ref="G11:H11"/>
    <mergeCell ref="B7:D7"/>
    <mergeCell ref="E7:F7"/>
    <mergeCell ref="G7:H7"/>
    <mergeCell ref="B8:D8"/>
    <mergeCell ref="E8:F8"/>
    <mergeCell ref="G8:H8"/>
    <mergeCell ref="G9:H9"/>
    <mergeCell ref="B10:D10"/>
    <mergeCell ref="E10:F10"/>
    <mergeCell ref="G10:H10"/>
    <mergeCell ref="B9:D9"/>
    <mergeCell ref="E9:F9"/>
    <mergeCell ref="B6:D6"/>
    <mergeCell ref="E6:F6"/>
    <mergeCell ref="G6:H6"/>
    <mergeCell ref="A1:H1"/>
    <mergeCell ref="I1:P1"/>
    <mergeCell ref="C3:E3"/>
    <mergeCell ref="F3:G3"/>
    <mergeCell ref="I3:L3"/>
    <mergeCell ref="M3:N3"/>
    <mergeCell ref="D4:F4"/>
    <mergeCell ref="G4:P4"/>
    <mergeCell ref="B5:D5"/>
    <mergeCell ref="E5:F5"/>
    <mergeCell ref="G5:H5"/>
  </mergeCells>
  <phoneticPr fontId="3" type="noConversion"/>
  <printOptions horizontalCentered="1" verticalCentered="1"/>
  <pageMargins left="0.35433070866141736" right="0.35433070866141736" top="0.19685039370078741" bottom="0.23622047244094491" header="0.31496062992125984" footer="0.27559055118110237"/>
  <pageSetup paperSize="9" scale="9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4"/>
  </sheetPr>
  <dimension ref="A1:P151"/>
  <sheetViews>
    <sheetView showZeros="0" view="pageBreakPreview" zoomScaleNormal="80" zoomScaleSheetLayoutView="100" workbookViewId="0">
      <selection activeCell="G29" sqref="G29:H29"/>
    </sheetView>
  </sheetViews>
  <sheetFormatPr defaultColWidth="9" defaultRowHeight="16.5"/>
  <cols>
    <col min="1" max="1" width="5.125" style="228" customWidth="1"/>
    <col min="2" max="2" width="6.125" style="228" customWidth="1"/>
    <col min="3" max="3" width="4.625" style="227" customWidth="1"/>
    <col min="4" max="4" width="4.875" style="227" customWidth="1"/>
    <col min="5" max="5" width="6.125" style="227" customWidth="1"/>
    <col min="6" max="6" width="6.375" style="227" customWidth="1"/>
    <col min="7" max="7" width="4.875" style="227" customWidth="1"/>
    <col min="8" max="8" width="6.875" style="227" customWidth="1"/>
    <col min="9" max="9" width="17.5" style="227" customWidth="1"/>
    <col min="10" max="11" width="1.5" style="227" customWidth="1"/>
    <col min="12" max="12" width="3.125" style="227" customWidth="1"/>
    <col min="13" max="13" width="7.375" style="227" customWidth="1"/>
    <col min="14" max="14" width="9.125" style="227" customWidth="1"/>
    <col min="15" max="15" width="11" style="227" customWidth="1"/>
    <col min="16" max="16" width="11.125" style="227" customWidth="1"/>
    <col min="17" max="16384" width="9" style="227"/>
  </cols>
  <sheetData>
    <row r="1" spans="1:16" ht="24.6" customHeight="1">
      <c r="A1" s="818" t="str">
        <f>'勞退-請撥'!$A$1</f>
        <v>彰化縣彰化市民生國民小學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  <c r="N1" s="818"/>
      <c r="O1" s="818"/>
      <c r="P1" s="818"/>
    </row>
    <row r="2" spans="1:16" ht="28.35" customHeight="1">
      <c r="A2" s="819" t="s">
        <v>161</v>
      </c>
      <c r="B2" s="819"/>
      <c r="C2" s="819"/>
      <c r="D2" s="819"/>
      <c r="E2" s="819"/>
      <c r="F2" s="819"/>
      <c r="G2" s="819"/>
      <c r="H2" s="819"/>
      <c r="I2" s="819"/>
      <c r="J2" s="819"/>
      <c r="K2" s="819"/>
      <c r="L2" s="819"/>
      <c r="M2" s="819"/>
      <c r="N2" s="819"/>
      <c r="O2" s="819"/>
      <c r="P2" s="819"/>
    </row>
    <row r="3" spans="1:16" s="232" customFormat="1" ht="28.5" thickBot="1">
      <c r="A3" s="750" t="s">
        <v>6</v>
      </c>
      <c r="B3" s="750"/>
      <c r="C3" s="750"/>
      <c r="D3" s="848">
        <f>作業表!H2</f>
        <v>113</v>
      </c>
      <c r="E3" s="848"/>
      <c r="F3" s="229"/>
      <c r="G3" s="229"/>
      <c r="H3" s="229"/>
      <c r="I3" s="230"/>
      <c r="J3" s="231"/>
      <c r="K3" s="231"/>
      <c r="L3" s="231"/>
      <c r="M3" s="231"/>
      <c r="N3" s="231"/>
      <c r="O3" s="231"/>
      <c r="P3" s="231"/>
    </row>
    <row r="4" spans="1:16" s="238" customFormat="1" ht="30.6" customHeight="1">
      <c r="A4" s="233" t="s">
        <v>85</v>
      </c>
      <c r="B4" s="234" t="s">
        <v>38</v>
      </c>
      <c r="C4" s="575" t="s">
        <v>86</v>
      </c>
      <c r="D4" s="576"/>
      <c r="E4" s="575"/>
      <c r="F4" s="577" t="s">
        <v>87</v>
      </c>
      <c r="G4" s="578"/>
      <c r="H4" s="235"/>
      <c r="I4" s="834">
        <f ca="1">TODAY()</f>
        <v>45579</v>
      </c>
      <c r="J4" s="834"/>
      <c r="K4" s="834"/>
      <c r="L4" s="835"/>
      <c r="M4" s="581" t="s">
        <v>88</v>
      </c>
      <c r="N4" s="582"/>
      <c r="O4" s="236"/>
      <c r="P4" s="237"/>
    </row>
    <row r="5" spans="1:16" s="238" customFormat="1" ht="27.95" customHeight="1">
      <c r="A5" s="239" t="s">
        <v>89</v>
      </c>
      <c r="B5" s="240"/>
      <c r="C5" s="241" t="s">
        <v>90</v>
      </c>
      <c r="D5" s="583" t="str">
        <f>作業表!H2&amp;作業表!I2&amp;作業表!J2&amp;作業表!K2</f>
        <v>113年8月</v>
      </c>
      <c r="E5" s="583"/>
      <c r="F5" s="583"/>
      <c r="G5" s="668" t="s">
        <v>204</v>
      </c>
      <c r="H5" s="668"/>
      <c r="I5" s="668"/>
      <c r="J5" s="668"/>
      <c r="K5" s="668"/>
      <c r="L5" s="668"/>
      <c r="M5" s="668"/>
      <c r="N5" s="668"/>
      <c r="O5" s="668"/>
      <c r="P5" s="833"/>
    </row>
    <row r="6" spans="1:16" s="238" customFormat="1" ht="27.95" customHeight="1" thickBot="1">
      <c r="A6" s="242"/>
      <c r="B6" s="243"/>
      <c r="C6" s="244"/>
      <c r="D6" s="245" t="s">
        <v>160</v>
      </c>
      <c r="E6" s="849">
        <f>作業表!D37</f>
        <v>66257</v>
      </c>
      <c r="F6" s="849"/>
      <c r="G6" s="849"/>
      <c r="H6" s="849"/>
      <c r="I6" s="849"/>
      <c r="J6" s="200"/>
      <c r="K6" s="200"/>
      <c r="L6" s="200"/>
      <c r="M6" s="200"/>
      <c r="N6" s="200"/>
      <c r="O6" s="200"/>
      <c r="P6" s="201"/>
    </row>
    <row r="7" spans="1:16" ht="9" customHeight="1" thickBot="1">
      <c r="A7" s="632"/>
      <c r="B7" s="632"/>
      <c r="C7" s="632"/>
      <c r="D7" s="632"/>
      <c r="E7" s="632"/>
      <c r="F7" s="632"/>
      <c r="G7" s="632"/>
      <c r="H7" s="632"/>
      <c r="I7" s="632"/>
      <c r="J7" s="632"/>
      <c r="K7" s="632"/>
      <c r="L7" s="632"/>
      <c r="M7" s="632"/>
      <c r="N7" s="632"/>
      <c r="O7" s="632"/>
      <c r="P7" s="632"/>
    </row>
    <row r="8" spans="1:16" ht="26.1" customHeight="1" thickBot="1">
      <c r="A8" s="797" t="s">
        <v>96</v>
      </c>
      <c r="B8" s="798"/>
      <c r="C8" s="798"/>
      <c r="D8" s="798"/>
      <c r="E8" s="798"/>
      <c r="F8" s="246"/>
      <c r="G8" s="246"/>
      <c r="H8" s="246"/>
      <c r="I8" s="246"/>
      <c r="J8" s="799" t="s">
        <v>97</v>
      </c>
      <c r="K8" s="799"/>
      <c r="L8" s="799"/>
      <c r="M8" s="799"/>
      <c r="N8" s="799"/>
      <c r="O8" s="247"/>
      <c r="P8" s="248" t="s">
        <v>98</v>
      </c>
    </row>
    <row r="9" spans="1:16" s="238" customFormat="1" ht="18" customHeight="1">
      <c r="A9" s="762" t="s">
        <v>104</v>
      </c>
      <c r="B9" s="763"/>
      <c r="C9" s="763"/>
      <c r="D9" s="764"/>
      <c r="E9" s="768" t="s">
        <v>206</v>
      </c>
      <c r="F9" s="763"/>
      <c r="G9" s="763"/>
      <c r="H9" s="764"/>
      <c r="I9" s="770" t="s">
        <v>207</v>
      </c>
      <c r="J9" s="770"/>
      <c r="K9" s="770"/>
      <c r="L9" s="770"/>
      <c r="M9" s="770"/>
      <c r="N9" s="854" t="s">
        <v>107</v>
      </c>
      <c r="O9" s="855"/>
      <c r="P9" s="856"/>
    </row>
    <row r="10" spans="1:16" s="238" customFormat="1" ht="18" customHeight="1" thickBot="1">
      <c r="A10" s="765"/>
      <c r="B10" s="766"/>
      <c r="C10" s="766"/>
      <c r="D10" s="767"/>
      <c r="E10" s="769"/>
      <c r="F10" s="766"/>
      <c r="G10" s="766"/>
      <c r="H10" s="767"/>
      <c r="I10" s="771"/>
      <c r="J10" s="771"/>
      <c r="K10" s="771"/>
      <c r="L10" s="771"/>
      <c r="M10" s="771"/>
      <c r="N10" s="857"/>
      <c r="O10" s="858"/>
      <c r="P10" s="859"/>
    </row>
    <row r="11" spans="1:16">
      <c r="A11" s="778" t="s">
        <v>108</v>
      </c>
      <c r="B11" s="779"/>
      <c r="C11" s="779"/>
      <c r="D11" s="780"/>
      <c r="E11" s="781"/>
      <c r="F11" s="781"/>
      <c r="G11" s="781"/>
      <c r="H11" s="781"/>
      <c r="I11" s="784"/>
      <c r="J11" s="784"/>
      <c r="K11" s="784"/>
      <c r="L11" s="784"/>
      <c r="M11" s="784"/>
      <c r="N11" s="784"/>
      <c r="O11" s="787"/>
      <c r="P11" s="788"/>
    </row>
    <row r="12" spans="1:16" ht="31.35" customHeight="1">
      <c r="A12" s="793"/>
      <c r="B12" s="750"/>
      <c r="C12" s="750"/>
      <c r="D12" s="794"/>
      <c r="E12" s="782"/>
      <c r="F12" s="782"/>
      <c r="G12" s="782"/>
      <c r="H12" s="782"/>
      <c r="I12" s="785"/>
      <c r="J12" s="785"/>
      <c r="K12" s="785"/>
      <c r="L12" s="785"/>
      <c r="M12" s="785"/>
      <c r="N12" s="785"/>
      <c r="O12" s="789"/>
      <c r="P12" s="790"/>
    </row>
    <row r="13" spans="1:16">
      <c r="A13" s="795" t="s">
        <v>92</v>
      </c>
      <c r="B13" s="632"/>
      <c r="C13" s="632"/>
      <c r="D13" s="796"/>
      <c r="E13" s="782"/>
      <c r="F13" s="782"/>
      <c r="G13" s="782"/>
      <c r="H13" s="782"/>
      <c r="I13" s="785"/>
      <c r="J13" s="785"/>
      <c r="K13" s="785"/>
      <c r="L13" s="785"/>
      <c r="M13" s="785"/>
      <c r="N13" s="785"/>
      <c r="O13" s="789"/>
      <c r="P13" s="790"/>
    </row>
    <row r="14" spans="1:16" ht="31.35" customHeight="1" thickBot="1">
      <c r="A14" s="765" t="s">
        <v>109</v>
      </c>
      <c r="B14" s="766"/>
      <c r="C14" s="766"/>
      <c r="D14" s="767"/>
      <c r="E14" s="783"/>
      <c r="F14" s="783"/>
      <c r="G14" s="783"/>
      <c r="H14" s="783"/>
      <c r="I14" s="786"/>
      <c r="J14" s="786"/>
      <c r="K14" s="786"/>
      <c r="L14" s="786"/>
      <c r="M14" s="786"/>
      <c r="N14" s="786"/>
      <c r="O14" s="791"/>
      <c r="P14" s="792"/>
    </row>
    <row r="15" spans="1:16" ht="25.35" customHeight="1">
      <c r="A15" s="739" t="s">
        <v>110</v>
      </c>
      <c r="B15" s="739"/>
      <c r="C15" s="739"/>
      <c r="D15" s="739"/>
      <c r="E15" s="739"/>
      <c r="F15" s="739"/>
      <c r="G15" s="739"/>
      <c r="H15" s="739"/>
      <c r="I15" s="739"/>
      <c r="J15" s="739"/>
      <c r="K15" s="739"/>
      <c r="L15" s="739"/>
      <c r="M15" s="739"/>
      <c r="N15" s="739"/>
      <c r="O15" s="739"/>
      <c r="P15" s="739"/>
    </row>
    <row r="16" spans="1:16" ht="18.600000000000001" customHeight="1">
      <c r="A16" s="741" t="s">
        <v>111</v>
      </c>
      <c r="B16" s="741"/>
      <c r="C16" s="741"/>
      <c r="D16" s="741"/>
      <c r="E16" s="741"/>
      <c r="F16" s="741"/>
      <c r="G16" s="741"/>
      <c r="H16" s="741"/>
      <c r="I16" s="741"/>
      <c r="J16" s="741"/>
      <c r="K16" s="741"/>
      <c r="L16" s="741"/>
      <c r="M16" s="741"/>
      <c r="N16" s="741"/>
      <c r="O16" s="741"/>
      <c r="P16" s="741"/>
    </row>
    <row r="17" spans="1:16" ht="8.4499999999999993" customHeight="1" thickBot="1">
      <c r="E17" s="250"/>
      <c r="F17" s="250"/>
      <c r="G17" s="250"/>
      <c r="H17" s="250"/>
      <c r="I17" s="250"/>
      <c r="J17" s="250"/>
      <c r="K17" s="249"/>
      <c r="L17" s="249"/>
      <c r="M17" s="249"/>
      <c r="N17" s="250"/>
      <c r="O17" s="860"/>
      <c r="P17" s="860"/>
    </row>
    <row r="18" spans="1:16" ht="24" customHeight="1">
      <c r="A18" s="743" t="s">
        <v>112</v>
      </c>
      <c r="B18" s="744"/>
      <c r="C18" s="847" t="str">
        <f>$D$5</f>
        <v>113年8月</v>
      </c>
      <c r="D18" s="847"/>
      <c r="E18" s="847"/>
      <c r="F18" s="805" t="s">
        <v>159</v>
      </c>
      <c r="G18" s="805"/>
      <c r="H18" s="805"/>
      <c r="I18" s="843">
        <f>G37</f>
        <v>66257</v>
      </c>
      <c r="J18" s="843"/>
      <c r="K18" s="843"/>
      <c r="L18" s="843"/>
      <c r="M18" s="843"/>
      <c r="N18" s="843"/>
      <c r="O18" s="843"/>
      <c r="P18" s="844"/>
    </row>
    <row r="19" spans="1:16" ht="24" customHeight="1">
      <c r="A19" s="749" t="s">
        <v>114</v>
      </c>
      <c r="B19" s="726"/>
      <c r="C19" s="750"/>
      <c r="D19" s="750"/>
      <c r="E19" s="750"/>
      <c r="F19" s="727"/>
      <c r="G19" s="751" t="s">
        <v>115</v>
      </c>
      <c r="H19" s="751"/>
      <c r="I19" s="751" t="s">
        <v>116</v>
      </c>
      <c r="J19" s="751"/>
      <c r="K19" s="751"/>
      <c r="L19" s="751"/>
      <c r="M19" s="737" t="s">
        <v>117</v>
      </c>
      <c r="N19" s="752"/>
      <c r="O19" s="752"/>
      <c r="P19" s="753"/>
    </row>
    <row r="20" spans="1:16" ht="31.5" customHeight="1">
      <c r="A20" s="251" t="s">
        <v>118</v>
      </c>
      <c r="B20" s="757" t="s">
        <v>119</v>
      </c>
      <c r="C20" s="758"/>
      <c r="D20" s="759" t="s">
        <v>120</v>
      </c>
      <c r="E20" s="760"/>
      <c r="F20" s="761"/>
      <c r="G20" s="751"/>
      <c r="H20" s="751"/>
      <c r="I20" s="751"/>
      <c r="J20" s="751"/>
      <c r="K20" s="751"/>
      <c r="L20" s="751"/>
      <c r="M20" s="754"/>
      <c r="N20" s="755"/>
      <c r="O20" s="755"/>
      <c r="P20" s="756"/>
    </row>
    <row r="21" spans="1:16" ht="30" customHeight="1">
      <c r="A21" s="252"/>
      <c r="B21" s="850" t="s">
        <v>55</v>
      </c>
      <c r="C21" s="850"/>
      <c r="D21" s="853" t="str">
        <f>F18</f>
        <v>勞工退休金</v>
      </c>
      <c r="E21" s="853"/>
      <c r="F21" s="853"/>
      <c r="G21" s="851">
        <f>作業表!E20+作業表!E35</f>
        <v>1670</v>
      </c>
      <c r="H21" s="852"/>
      <c r="I21" s="826" t="s">
        <v>196</v>
      </c>
      <c r="J21" s="826"/>
      <c r="K21" s="826"/>
      <c r="L21" s="826"/>
      <c r="M21" s="712"/>
      <c r="N21" s="720"/>
      <c r="O21" s="720"/>
      <c r="P21" s="721"/>
    </row>
    <row r="22" spans="1:16" ht="30" customHeight="1">
      <c r="A22" s="252"/>
      <c r="B22" s="827" t="s">
        <v>55</v>
      </c>
      <c r="C22" s="828"/>
      <c r="D22" s="824" t="str">
        <f>F18</f>
        <v>勞工退休金</v>
      </c>
      <c r="E22" s="825"/>
      <c r="F22" s="825"/>
      <c r="G22" s="836">
        <f>作業表!D20</f>
        <v>48663</v>
      </c>
      <c r="H22" s="837"/>
      <c r="I22" s="826" t="s">
        <v>197</v>
      </c>
      <c r="J22" s="826"/>
      <c r="K22" s="826"/>
      <c r="L22" s="826"/>
      <c r="M22" s="722"/>
      <c r="N22" s="723"/>
      <c r="O22" s="723"/>
      <c r="P22" s="724"/>
    </row>
    <row r="23" spans="1:16" ht="30" customHeight="1">
      <c r="A23" s="252"/>
      <c r="B23" s="827" t="s">
        <v>53</v>
      </c>
      <c r="C23" s="828"/>
      <c r="D23" s="824" t="str">
        <f>作業表!C21</f>
        <v>專任輔導</v>
      </c>
      <c r="E23" s="825"/>
      <c r="F23" s="825"/>
      <c r="G23" s="836">
        <f>作業表!D21</f>
        <v>0</v>
      </c>
      <c r="H23" s="837"/>
      <c r="I23" s="826" t="s">
        <v>208</v>
      </c>
      <c r="J23" s="826"/>
      <c r="K23" s="826"/>
      <c r="L23" s="826"/>
      <c r="M23" s="722"/>
      <c r="N23" s="723"/>
      <c r="O23" s="723"/>
      <c r="P23" s="724"/>
    </row>
    <row r="24" spans="1:16" ht="30" customHeight="1">
      <c r="A24" s="252"/>
      <c r="B24" s="827" t="s">
        <v>53</v>
      </c>
      <c r="C24" s="828"/>
      <c r="D24" s="824" t="str">
        <f>作業表!C22</f>
        <v>代理專輔</v>
      </c>
      <c r="E24" s="825"/>
      <c r="F24" s="825"/>
      <c r="G24" s="836">
        <f>作業表!D22</f>
        <v>2520</v>
      </c>
      <c r="H24" s="837"/>
      <c r="I24" s="826" t="s">
        <v>208</v>
      </c>
      <c r="J24" s="826"/>
      <c r="K24" s="826"/>
      <c r="L24" s="826"/>
      <c r="M24" s="722"/>
      <c r="N24" s="723"/>
      <c r="O24" s="723"/>
      <c r="P24" s="724"/>
    </row>
    <row r="25" spans="1:16" ht="30" customHeight="1">
      <c r="A25" s="252"/>
      <c r="B25" s="829" t="s">
        <v>53</v>
      </c>
      <c r="C25" s="829"/>
      <c r="D25" s="824" t="str">
        <f>作業表!C23</f>
        <v>英資中心</v>
      </c>
      <c r="E25" s="825"/>
      <c r="F25" s="825"/>
      <c r="G25" s="836">
        <f>作業表!D23</f>
        <v>7560</v>
      </c>
      <c r="H25" s="837"/>
      <c r="I25" s="826" t="s">
        <v>208</v>
      </c>
      <c r="J25" s="826"/>
      <c r="K25" s="826"/>
      <c r="L25" s="826"/>
      <c r="M25" s="238"/>
      <c r="N25" s="253"/>
      <c r="O25" s="253"/>
      <c r="P25" s="254"/>
    </row>
    <row r="26" spans="1:16" ht="30" customHeight="1">
      <c r="A26" s="252"/>
      <c r="B26" s="829" t="s">
        <v>53</v>
      </c>
      <c r="C26" s="829"/>
      <c r="D26" s="824" t="str">
        <f>作業表!C24</f>
        <v>體操教練</v>
      </c>
      <c r="E26" s="825"/>
      <c r="F26" s="825"/>
      <c r="G26" s="836">
        <f>作業表!D24</f>
        <v>0</v>
      </c>
      <c r="H26" s="837"/>
      <c r="I26" s="826" t="s">
        <v>208</v>
      </c>
      <c r="J26" s="826"/>
      <c r="K26" s="826"/>
      <c r="L26" s="826"/>
      <c r="N26" s="253"/>
      <c r="O26" s="253"/>
      <c r="P26" s="254"/>
    </row>
    <row r="27" spans="1:16" ht="30" customHeight="1">
      <c r="A27" s="252"/>
      <c r="B27" s="829" t="s">
        <v>53</v>
      </c>
      <c r="C27" s="829"/>
      <c r="D27" s="824" t="str">
        <f>作業表!C25</f>
        <v>特教助理</v>
      </c>
      <c r="E27" s="825"/>
      <c r="F27" s="825"/>
      <c r="G27" s="836">
        <f>作業表!D25</f>
        <v>1908</v>
      </c>
      <c r="H27" s="837"/>
      <c r="I27" s="826" t="s">
        <v>208</v>
      </c>
      <c r="J27" s="826"/>
      <c r="K27" s="826"/>
      <c r="L27" s="826"/>
      <c r="M27" s="255"/>
      <c r="N27" s="253"/>
      <c r="O27" s="253"/>
      <c r="P27" s="254"/>
    </row>
    <row r="28" spans="1:16" ht="30" customHeight="1">
      <c r="A28" s="252"/>
      <c r="B28" s="829" t="s">
        <v>53</v>
      </c>
      <c r="C28" s="829"/>
      <c r="D28" s="824" t="str">
        <f>作業表!C26</f>
        <v>校安人員</v>
      </c>
      <c r="E28" s="825"/>
      <c r="F28" s="825"/>
      <c r="G28" s="836">
        <f>作業表!D26</f>
        <v>1648</v>
      </c>
      <c r="H28" s="837"/>
      <c r="I28" s="826" t="s">
        <v>208</v>
      </c>
      <c r="J28" s="826"/>
      <c r="K28" s="826"/>
      <c r="L28" s="826"/>
      <c r="M28" s="255"/>
      <c r="N28" s="253"/>
      <c r="O28" s="253"/>
      <c r="P28" s="254"/>
    </row>
    <row r="29" spans="1:16" ht="30" customHeight="1">
      <c r="A29" s="252"/>
      <c r="B29" s="829" t="s">
        <v>53</v>
      </c>
      <c r="C29" s="829"/>
      <c r="D29" s="824" t="str">
        <f>作業表!C28</f>
        <v>大專生暑期營隊</v>
      </c>
      <c r="E29" s="825"/>
      <c r="F29" s="825"/>
      <c r="G29" s="836">
        <f>作業表!D28</f>
        <v>2288</v>
      </c>
      <c r="H29" s="837"/>
      <c r="I29" s="826" t="s">
        <v>208</v>
      </c>
      <c r="J29" s="826"/>
      <c r="K29" s="826"/>
      <c r="L29" s="826"/>
      <c r="M29" s="255"/>
      <c r="N29" s="253"/>
      <c r="O29" s="253"/>
      <c r="P29" s="254"/>
    </row>
    <row r="30" spans="1:16" ht="30" customHeight="1">
      <c r="A30" s="252"/>
      <c r="B30" s="829" t="s">
        <v>53</v>
      </c>
      <c r="C30" s="829"/>
      <c r="D30" s="824">
        <f>作業表!C29</f>
        <v>0</v>
      </c>
      <c r="E30" s="825"/>
      <c r="F30" s="825"/>
      <c r="G30" s="836">
        <f>作業表!D29</f>
        <v>0</v>
      </c>
      <c r="H30" s="837"/>
      <c r="I30" s="826" t="s">
        <v>208</v>
      </c>
      <c r="J30" s="826"/>
      <c r="K30" s="826"/>
      <c r="L30" s="826"/>
      <c r="M30" s="255"/>
      <c r="N30" s="253"/>
      <c r="O30" s="253"/>
      <c r="P30" s="254"/>
    </row>
    <row r="31" spans="1:16" ht="30" customHeight="1">
      <c r="A31" s="252"/>
      <c r="B31" s="829" t="s">
        <v>53</v>
      </c>
      <c r="C31" s="829"/>
      <c r="D31" s="824">
        <f>作業表!C30</f>
        <v>0</v>
      </c>
      <c r="E31" s="825"/>
      <c r="F31" s="825"/>
      <c r="G31" s="836">
        <f>作業表!D30</f>
        <v>0</v>
      </c>
      <c r="H31" s="837"/>
      <c r="I31" s="826" t="s">
        <v>208</v>
      </c>
      <c r="J31" s="826"/>
      <c r="K31" s="826"/>
      <c r="L31" s="826"/>
      <c r="M31" s="255"/>
      <c r="N31" s="253"/>
      <c r="O31" s="253"/>
      <c r="P31" s="254"/>
    </row>
    <row r="32" spans="1:16" ht="30" customHeight="1">
      <c r="A32" s="252"/>
      <c r="B32" s="829" t="s">
        <v>53</v>
      </c>
      <c r="C32" s="829"/>
      <c r="D32" s="824">
        <f>作業表!C31</f>
        <v>0</v>
      </c>
      <c r="E32" s="825"/>
      <c r="F32" s="825"/>
      <c r="G32" s="836">
        <f>作業表!D31</f>
        <v>0</v>
      </c>
      <c r="H32" s="837"/>
      <c r="I32" s="826" t="s">
        <v>208</v>
      </c>
      <c r="J32" s="826"/>
      <c r="K32" s="826"/>
      <c r="L32" s="826"/>
      <c r="M32" s="255"/>
      <c r="N32" s="253"/>
      <c r="O32" s="253"/>
      <c r="P32" s="254"/>
    </row>
    <row r="33" spans="1:16" ht="30" customHeight="1">
      <c r="A33" s="252"/>
      <c r="B33" s="829" t="s">
        <v>53</v>
      </c>
      <c r="C33" s="829"/>
      <c r="D33" s="824">
        <f>作業表!C32</f>
        <v>0</v>
      </c>
      <c r="E33" s="825"/>
      <c r="F33" s="825"/>
      <c r="G33" s="836">
        <f>作業表!D32</f>
        <v>0</v>
      </c>
      <c r="H33" s="837"/>
      <c r="I33" s="826" t="s">
        <v>208</v>
      </c>
      <c r="J33" s="826"/>
      <c r="K33" s="826"/>
      <c r="L33" s="826"/>
      <c r="M33" s="255"/>
      <c r="N33" s="253"/>
      <c r="O33" s="253"/>
      <c r="P33" s="254"/>
    </row>
    <row r="34" spans="1:16" ht="30" customHeight="1">
      <c r="A34" s="252"/>
      <c r="B34" s="829" t="s">
        <v>53</v>
      </c>
      <c r="C34" s="829"/>
      <c r="D34" s="824">
        <f>作業表!C33</f>
        <v>0</v>
      </c>
      <c r="E34" s="825"/>
      <c r="F34" s="825"/>
      <c r="G34" s="836">
        <f>作業表!D33</f>
        <v>0</v>
      </c>
      <c r="H34" s="837"/>
      <c r="I34" s="826" t="s">
        <v>208</v>
      </c>
      <c r="J34" s="826"/>
      <c r="K34" s="826"/>
      <c r="L34" s="826"/>
      <c r="M34" s="255"/>
      <c r="N34" s="253"/>
      <c r="O34" s="253"/>
      <c r="P34" s="254"/>
    </row>
    <row r="35" spans="1:16" ht="26.1" hidden="1" customHeight="1">
      <c r="A35" s="252"/>
      <c r="B35" s="829" t="s">
        <v>53</v>
      </c>
      <c r="C35" s="829"/>
      <c r="D35" s="838"/>
      <c r="E35" s="839"/>
      <c r="F35" s="839"/>
      <c r="G35" s="840"/>
      <c r="H35" s="841"/>
      <c r="I35" s="842"/>
      <c r="J35" s="842"/>
      <c r="K35" s="842"/>
      <c r="L35" s="842"/>
      <c r="M35" s="255"/>
      <c r="N35" s="253"/>
      <c r="O35" s="253"/>
      <c r="P35" s="254"/>
    </row>
    <row r="36" spans="1:16" ht="26.1" hidden="1" customHeight="1">
      <c r="A36" s="252"/>
      <c r="B36" s="829" t="s">
        <v>53</v>
      </c>
      <c r="C36" s="829"/>
      <c r="D36" s="838"/>
      <c r="E36" s="839"/>
      <c r="F36" s="839"/>
      <c r="G36" s="840"/>
      <c r="H36" s="841"/>
      <c r="I36" s="842"/>
      <c r="J36" s="842"/>
      <c r="K36" s="842"/>
      <c r="L36" s="842"/>
      <c r="M36" s="255"/>
      <c r="N36" s="253"/>
      <c r="O36" s="253"/>
      <c r="P36" s="254"/>
    </row>
    <row r="37" spans="1:16" ht="30" customHeight="1" thickBot="1">
      <c r="A37" s="658" t="s">
        <v>121</v>
      </c>
      <c r="B37" s="659"/>
      <c r="C37" s="659"/>
      <c r="D37" s="659"/>
      <c r="E37" s="659"/>
      <c r="F37" s="659"/>
      <c r="G37" s="845">
        <f>SUM(G21:H36)</f>
        <v>66257</v>
      </c>
      <c r="H37" s="846"/>
      <c r="I37" s="662"/>
      <c r="J37" s="663"/>
      <c r="K37" s="663"/>
      <c r="L37" s="664"/>
      <c r="M37" s="256"/>
      <c r="N37" s="257"/>
      <c r="O37" s="257"/>
      <c r="P37" s="258"/>
    </row>
    <row r="38" spans="1:16">
      <c r="A38" s="259"/>
      <c r="B38" s="259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</row>
    <row r="39" spans="1:16">
      <c r="A39" s="259"/>
      <c r="B39" s="259"/>
      <c r="C39" s="260"/>
      <c r="D39" s="260"/>
      <c r="E39" s="260"/>
      <c r="F39" s="260"/>
      <c r="N39" s="260"/>
      <c r="P39" s="260"/>
    </row>
    <row r="40" spans="1:16" hidden="1"/>
    <row r="41" spans="1:16" ht="24.6" hidden="1" customHeight="1">
      <c r="A41" s="818" t="e">
        <f>#REF!</f>
        <v>#REF!</v>
      </c>
      <c r="B41" s="818"/>
      <c r="C41" s="818"/>
      <c r="D41" s="818"/>
      <c r="E41" s="818"/>
      <c r="F41" s="818"/>
      <c r="G41" s="818"/>
      <c r="H41" s="818"/>
      <c r="I41" s="818"/>
      <c r="J41" s="818"/>
      <c r="K41" s="818"/>
      <c r="L41" s="818"/>
      <c r="M41" s="818"/>
      <c r="N41" s="818"/>
      <c r="O41" s="818"/>
      <c r="P41" s="818"/>
    </row>
    <row r="42" spans="1:16" ht="28.35" hidden="1" customHeight="1">
      <c r="A42" s="819" t="s">
        <v>93</v>
      </c>
      <c r="B42" s="819"/>
      <c r="C42" s="819"/>
      <c r="D42" s="819"/>
      <c r="E42" s="819"/>
      <c r="F42" s="819"/>
      <c r="G42" s="819"/>
      <c r="H42" s="819"/>
      <c r="I42" s="819"/>
      <c r="J42" s="819"/>
      <c r="K42" s="819"/>
      <c r="L42" s="819"/>
      <c r="M42" s="819"/>
      <c r="N42" s="819"/>
      <c r="O42" s="819"/>
      <c r="P42" s="819"/>
    </row>
    <row r="43" spans="1:16" ht="20.100000000000001" hidden="1" customHeight="1">
      <c r="A43" s="750" t="s">
        <v>94</v>
      </c>
      <c r="B43" s="750"/>
      <c r="C43" s="750"/>
      <c r="D43" s="820" t="s">
        <v>122</v>
      </c>
      <c r="E43" s="820"/>
      <c r="F43" s="821"/>
      <c r="G43" s="821"/>
      <c r="H43" s="821"/>
      <c r="I43" s="821"/>
      <c r="J43" s="821"/>
      <c r="K43" s="821"/>
      <c r="L43" s="821"/>
      <c r="M43" s="821"/>
      <c r="N43" s="821"/>
      <c r="O43" s="821"/>
      <c r="P43" s="821"/>
    </row>
    <row r="44" spans="1:16" ht="26.1" hidden="1" customHeight="1">
      <c r="A44" s="797" t="s">
        <v>96</v>
      </c>
      <c r="B44" s="798"/>
      <c r="C44" s="798"/>
      <c r="D44" s="798"/>
      <c r="E44" s="798"/>
      <c r="F44" s="246"/>
      <c r="G44" s="246"/>
      <c r="H44" s="246"/>
      <c r="I44" s="246"/>
      <c r="J44" s="799" t="s">
        <v>97</v>
      </c>
      <c r="K44" s="799"/>
      <c r="L44" s="799"/>
      <c r="M44" s="799"/>
      <c r="N44" s="799"/>
      <c r="O44" s="247"/>
      <c r="P44" s="248" t="s">
        <v>98</v>
      </c>
    </row>
    <row r="45" spans="1:16" s="238" customFormat="1" ht="30" hidden="1" customHeight="1">
      <c r="A45" s="800" t="s">
        <v>99</v>
      </c>
      <c r="B45" s="770"/>
      <c r="C45" s="770"/>
      <c r="D45" s="803" t="s">
        <v>100</v>
      </c>
      <c r="E45" s="804"/>
      <c r="F45" s="804"/>
      <c r="G45" s="804"/>
      <c r="H45" s="805" t="s">
        <v>91</v>
      </c>
      <c r="I45" s="805"/>
      <c r="J45" s="805"/>
      <c r="K45" s="805"/>
      <c r="L45" s="805"/>
      <c r="M45" s="805"/>
      <c r="N45" s="805"/>
      <c r="O45" s="805"/>
      <c r="P45" s="806"/>
    </row>
    <row r="46" spans="1:16" s="238" customFormat="1" ht="30" hidden="1" customHeight="1">
      <c r="A46" s="801"/>
      <c r="B46" s="751"/>
      <c r="C46" s="751"/>
      <c r="D46" s="606" t="s">
        <v>101</v>
      </c>
      <c r="E46" s="607"/>
      <c r="F46" s="607"/>
      <c r="G46" s="646"/>
      <c r="H46" s="751" t="s">
        <v>102</v>
      </c>
      <c r="I46" s="751"/>
      <c r="J46" s="822" t="e">
        <f>D63</f>
        <v>#REF!</v>
      </c>
      <c r="K46" s="808"/>
      <c r="L46" s="808"/>
      <c r="M46" s="808"/>
      <c r="N46" s="808"/>
      <c r="O46" s="809"/>
      <c r="P46" s="810"/>
    </row>
    <row r="47" spans="1:16" s="238" customFormat="1" ht="28.35" hidden="1" customHeight="1">
      <c r="A47" s="802"/>
      <c r="B47" s="771"/>
      <c r="C47" s="771"/>
      <c r="D47" s="811" t="e">
        <f>#REF!</f>
        <v>#REF!</v>
      </c>
      <c r="E47" s="812"/>
      <c r="F47" s="812"/>
      <c r="G47" s="813"/>
      <c r="H47" s="771" t="s">
        <v>103</v>
      </c>
      <c r="I47" s="771"/>
      <c r="J47" s="814" t="str">
        <f>D5</f>
        <v>113年8月</v>
      </c>
      <c r="K47" s="815"/>
      <c r="L47" s="815"/>
      <c r="M47" s="815"/>
      <c r="N47" s="823" t="str">
        <f>I63</f>
        <v>請領預算內機補轉列應付代收款</v>
      </c>
      <c r="O47" s="816"/>
      <c r="P47" s="817"/>
    </row>
    <row r="48" spans="1:16" s="238" customFormat="1" ht="18" hidden="1" customHeight="1">
      <c r="A48" s="762" t="s">
        <v>104</v>
      </c>
      <c r="B48" s="763"/>
      <c r="C48" s="763"/>
      <c r="D48" s="764"/>
      <c r="E48" s="768" t="s">
        <v>105</v>
      </c>
      <c r="F48" s="763"/>
      <c r="G48" s="763"/>
      <c r="H48" s="764"/>
      <c r="I48" s="770" t="s">
        <v>106</v>
      </c>
      <c r="J48" s="770"/>
      <c r="K48" s="770"/>
      <c r="L48" s="770"/>
      <c r="M48" s="770"/>
      <c r="N48" s="772" t="s">
        <v>107</v>
      </c>
      <c r="O48" s="773"/>
      <c r="P48" s="774"/>
    </row>
    <row r="49" spans="1:16" s="238" customFormat="1" ht="18" hidden="1" customHeight="1">
      <c r="A49" s="765"/>
      <c r="B49" s="766"/>
      <c r="C49" s="766"/>
      <c r="D49" s="767"/>
      <c r="E49" s="769"/>
      <c r="F49" s="766"/>
      <c r="G49" s="766"/>
      <c r="H49" s="767"/>
      <c r="I49" s="771"/>
      <c r="J49" s="771"/>
      <c r="K49" s="771"/>
      <c r="L49" s="771"/>
      <c r="M49" s="771"/>
      <c r="N49" s="775"/>
      <c r="O49" s="776"/>
      <c r="P49" s="777"/>
    </row>
    <row r="50" spans="1:16" ht="27.95" hidden="1" customHeight="1">
      <c r="A50" s="778" t="s">
        <v>108</v>
      </c>
      <c r="B50" s="779"/>
      <c r="C50" s="779"/>
      <c r="D50" s="780"/>
      <c r="E50" s="781"/>
      <c r="F50" s="781"/>
      <c r="G50" s="781"/>
      <c r="H50" s="781"/>
      <c r="I50" s="784"/>
      <c r="J50" s="784"/>
      <c r="K50" s="784"/>
      <c r="L50" s="784"/>
      <c r="M50" s="784"/>
      <c r="N50" s="784"/>
      <c r="O50" s="787"/>
      <c r="P50" s="788"/>
    </row>
    <row r="51" spans="1:16" ht="24" hidden="1" customHeight="1">
      <c r="A51" s="793"/>
      <c r="B51" s="750"/>
      <c r="C51" s="750"/>
      <c r="D51" s="794"/>
      <c r="E51" s="782"/>
      <c r="F51" s="782"/>
      <c r="G51" s="782"/>
      <c r="H51" s="782"/>
      <c r="I51" s="785"/>
      <c r="J51" s="785"/>
      <c r="K51" s="785"/>
      <c r="L51" s="785"/>
      <c r="M51" s="785"/>
      <c r="N51" s="785"/>
      <c r="O51" s="789"/>
      <c r="P51" s="790"/>
    </row>
    <row r="52" spans="1:16" ht="27.95" hidden="1" customHeight="1">
      <c r="A52" s="795" t="s">
        <v>92</v>
      </c>
      <c r="B52" s="632"/>
      <c r="C52" s="632"/>
      <c r="D52" s="796"/>
      <c r="E52" s="782"/>
      <c r="F52" s="782"/>
      <c r="G52" s="782"/>
      <c r="H52" s="782"/>
      <c r="I52" s="785"/>
      <c r="J52" s="785"/>
      <c r="K52" s="785"/>
      <c r="L52" s="785"/>
      <c r="M52" s="785"/>
      <c r="N52" s="785"/>
      <c r="O52" s="789"/>
      <c r="P52" s="790"/>
    </row>
    <row r="53" spans="1:16" ht="24" hidden="1" customHeight="1">
      <c r="A53" s="765" t="s">
        <v>109</v>
      </c>
      <c r="B53" s="766"/>
      <c r="C53" s="766"/>
      <c r="D53" s="767"/>
      <c r="E53" s="783"/>
      <c r="F53" s="783"/>
      <c r="G53" s="783"/>
      <c r="H53" s="783"/>
      <c r="I53" s="786"/>
      <c r="J53" s="786"/>
      <c r="K53" s="786"/>
      <c r="L53" s="786"/>
      <c r="M53" s="786"/>
      <c r="N53" s="786"/>
      <c r="O53" s="791"/>
      <c r="P53" s="792"/>
    </row>
    <row r="54" spans="1:16" ht="25.35" hidden="1" customHeight="1">
      <c r="A54" s="739" t="s">
        <v>110</v>
      </c>
      <c r="B54" s="739"/>
      <c r="C54" s="739"/>
      <c r="D54" s="739"/>
      <c r="E54" s="739"/>
      <c r="F54" s="739"/>
      <c r="G54" s="739"/>
      <c r="H54" s="739"/>
      <c r="I54" s="739"/>
      <c r="J54" s="739"/>
      <c r="K54" s="739"/>
      <c r="L54" s="739"/>
      <c r="M54" s="739"/>
      <c r="N54" s="739"/>
      <c r="O54" s="739"/>
      <c r="P54" s="739"/>
    </row>
    <row r="55" spans="1:16" ht="18" hidden="1" customHeight="1">
      <c r="A55" s="740" t="e">
        <f>#REF!</f>
        <v>#REF!</v>
      </c>
      <c r="B55" s="740"/>
      <c r="C55" s="740"/>
      <c r="D55" s="740"/>
      <c r="E55" s="740"/>
      <c r="F55" s="740"/>
      <c r="G55" s="740"/>
      <c r="H55" s="740"/>
      <c r="I55" s="740"/>
      <c r="J55" s="740"/>
      <c r="K55" s="740"/>
      <c r="L55" s="740"/>
      <c r="M55" s="740"/>
      <c r="N55" s="740"/>
      <c r="O55" s="740"/>
      <c r="P55" s="740"/>
    </row>
    <row r="56" spans="1:16" ht="18.600000000000001" hidden="1" customHeight="1">
      <c r="A56" s="741" t="s">
        <v>111</v>
      </c>
      <c r="B56" s="741"/>
      <c r="C56" s="741"/>
      <c r="D56" s="741"/>
      <c r="E56" s="741"/>
      <c r="F56" s="741"/>
      <c r="G56" s="741"/>
      <c r="H56" s="741"/>
      <c r="I56" s="741"/>
      <c r="J56" s="741"/>
      <c r="K56" s="741"/>
      <c r="L56" s="741"/>
      <c r="M56" s="741"/>
      <c r="N56" s="741"/>
      <c r="O56" s="741"/>
      <c r="P56" s="741"/>
    </row>
    <row r="57" spans="1:16" ht="18" hidden="1" customHeight="1">
      <c r="E57" s="250"/>
      <c r="F57" s="250"/>
      <c r="G57" s="250"/>
      <c r="H57" s="250"/>
      <c r="I57" s="250"/>
      <c r="J57" s="250"/>
      <c r="K57" s="249"/>
      <c r="L57" s="249"/>
      <c r="M57" s="249"/>
      <c r="N57" s="250"/>
      <c r="O57" s="742">
        <f ca="1">TODAY()</f>
        <v>45579</v>
      </c>
      <c r="P57" s="742"/>
    </row>
    <row r="58" spans="1:16" ht="24" hidden="1" customHeight="1">
      <c r="A58" s="743" t="s">
        <v>112</v>
      </c>
      <c r="B58" s="744"/>
      <c r="C58" s="745" t="str">
        <f>D5</f>
        <v>113年8月</v>
      </c>
      <c r="D58" s="745"/>
      <c r="E58" s="745"/>
      <c r="F58" s="746" t="s">
        <v>113</v>
      </c>
      <c r="G58" s="746"/>
      <c r="H58" s="746"/>
      <c r="I58" s="747" t="e">
        <f>#REF!</f>
        <v>#REF!</v>
      </c>
      <c r="J58" s="747"/>
      <c r="K58" s="747"/>
      <c r="L58" s="747"/>
      <c r="M58" s="747"/>
      <c r="N58" s="747"/>
      <c r="O58" s="747"/>
      <c r="P58" s="748"/>
    </row>
    <row r="59" spans="1:16" ht="24" hidden="1" customHeight="1">
      <c r="A59" s="749" t="s">
        <v>114</v>
      </c>
      <c r="B59" s="726"/>
      <c r="C59" s="750"/>
      <c r="D59" s="750"/>
      <c r="E59" s="750"/>
      <c r="F59" s="727"/>
      <c r="G59" s="751" t="s">
        <v>115</v>
      </c>
      <c r="H59" s="751"/>
      <c r="I59" s="751" t="s">
        <v>116</v>
      </c>
      <c r="J59" s="751"/>
      <c r="K59" s="751"/>
      <c r="L59" s="751"/>
      <c r="M59" s="737" t="s">
        <v>117</v>
      </c>
      <c r="N59" s="752"/>
      <c r="O59" s="752"/>
      <c r="P59" s="753"/>
    </row>
    <row r="60" spans="1:16" ht="31.5" hidden="1" customHeight="1">
      <c r="A60" s="251" t="s">
        <v>118</v>
      </c>
      <c r="B60" s="757" t="s">
        <v>119</v>
      </c>
      <c r="C60" s="758"/>
      <c r="D60" s="759" t="s">
        <v>120</v>
      </c>
      <c r="E60" s="760"/>
      <c r="F60" s="761"/>
      <c r="G60" s="751"/>
      <c r="H60" s="751"/>
      <c r="I60" s="751"/>
      <c r="J60" s="751"/>
      <c r="K60" s="751"/>
      <c r="L60" s="751"/>
      <c r="M60" s="754"/>
      <c r="N60" s="755"/>
      <c r="O60" s="755"/>
      <c r="P60" s="756"/>
    </row>
    <row r="61" spans="1:16" ht="32.25" hidden="1" customHeight="1">
      <c r="A61" s="701"/>
      <c r="B61" s="716" t="s">
        <v>91</v>
      </c>
      <c r="C61" s="717"/>
      <c r="D61" s="734" t="e">
        <f>#REF!</f>
        <v>#REF!</v>
      </c>
      <c r="E61" s="735"/>
      <c r="F61" s="736"/>
      <c r="G61" s="691" t="e">
        <f>#REF!</f>
        <v>#REF!</v>
      </c>
      <c r="H61" s="692"/>
      <c r="I61" s="685" t="str">
        <f>$I$21</f>
        <v>自付額</v>
      </c>
      <c r="J61" s="686"/>
      <c r="K61" s="686"/>
      <c r="L61" s="687"/>
      <c r="M61" s="712"/>
      <c r="N61" s="720"/>
      <c r="O61" s="720"/>
      <c r="P61" s="721"/>
    </row>
    <row r="62" spans="1:16" ht="32.25" hidden="1" customHeight="1">
      <c r="A62" s="702"/>
      <c r="B62" s="718"/>
      <c r="C62" s="719"/>
      <c r="D62" s="593"/>
      <c r="E62" s="594"/>
      <c r="F62" s="682"/>
      <c r="G62" s="693"/>
      <c r="H62" s="694"/>
      <c r="I62" s="688"/>
      <c r="J62" s="689"/>
      <c r="K62" s="689"/>
      <c r="L62" s="690"/>
      <c r="M62" s="722"/>
      <c r="N62" s="723"/>
      <c r="O62" s="723"/>
      <c r="P62" s="724"/>
    </row>
    <row r="63" spans="1:16" ht="16.5" hidden="1" customHeight="1">
      <c r="A63" s="701" t="s">
        <v>123</v>
      </c>
      <c r="B63" s="737" t="s">
        <v>53</v>
      </c>
      <c r="C63" s="738"/>
      <c r="D63" s="725" t="e">
        <f>#REF!</f>
        <v>#REF!</v>
      </c>
      <c r="E63" s="726"/>
      <c r="F63" s="727"/>
      <c r="G63" s="709" t="e">
        <f>#REF!</f>
        <v>#REF!</v>
      </c>
      <c r="H63" s="710"/>
      <c r="I63" s="685" t="str">
        <f>$I$22</f>
        <v>請領預算內機補轉列應付代收款</v>
      </c>
      <c r="J63" s="686"/>
      <c r="K63" s="686"/>
      <c r="L63" s="687"/>
      <c r="M63" s="722"/>
      <c r="N63" s="723"/>
      <c r="O63" s="723"/>
      <c r="P63" s="724"/>
    </row>
    <row r="64" spans="1:16" ht="15.75" hidden="1" customHeight="1">
      <c r="A64" s="702"/>
      <c r="B64" s="714"/>
      <c r="C64" s="715"/>
      <c r="D64" s="728"/>
      <c r="E64" s="647"/>
      <c r="F64" s="729"/>
      <c r="G64" s="710"/>
      <c r="H64" s="710"/>
      <c r="I64" s="688"/>
      <c r="J64" s="689"/>
      <c r="K64" s="689"/>
      <c r="L64" s="690"/>
      <c r="M64" s="722"/>
      <c r="N64" s="723"/>
      <c r="O64" s="723"/>
      <c r="P64" s="724"/>
    </row>
    <row r="65" spans="1:16" ht="20.100000000000001" hidden="1" customHeight="1">
      <c r="A65" s="701"/>
      <c r="B65" s="737" t="s">
        <v>53</v>
      </c>
      <c r="C65" s="738"/>
      <c r="D65" s="725" t="e">
        <f>#REF!</f>
        <v>#REF!</v>
      </c>
      <c r="E65" s="726"/>
      <c r="F65" s="727"/>
      <c r="G65" s="709" t="e">
        <f>#REF!</f>
        <v>#REF!</v>
      </c>
      <c r="H65" s="710"/>
      <c r="I65" s="685" t="str">
        <f>$I$24</f>
        <v>機補</v>
      </c>
      <c r="J65" s="686"/>
      <c r="K65" s="686"/>
      <c r="L65" s="687"/>
      <c r="M65" s="722"/>
      <c r="N65" s="723"/>
      <c r="O65" s="723"/>
      <c r="P65" s="724"/>
    </row>
    <row r="66" spans="1:16" ht="20.100000000000001" hidden="1" customHeight="1">
      <c r="A66" s="730"/>
      <c r="B66" s="714"/>
      <c r="C66" s="715"/>
      <c r="D66" s="731"/>
      <c r="E66" s="732"/>
      <c r="F66" s="733"/>
      <c r="G66" s="710"/>
      <c r="H66" s="710"/>
      <c r="I66" s="688"/>
      <c r="J66" s="689"/>
      <c r="K66" s="689"/>
      <c r="L66" s="690"/>
      <c r="M66" s="722"/>
      <c r="N66" s="723"/>
      <c r="O66" s="723"/>
      <c r="P66" s="724"/>
    </row>
    <row r="67" spans="1:16" ht="20.25" hidden="1" customHeight="1">
      <c r="A67" s="701"/>
      <c r="B67" s="683" t="s">
        <v>53</v>
      </c>
      <c r="C67" s="684"/>
      <c r="D67" s="703" t="e">
        <f>#REF!</f>
        <v>#REF!</v>
      </c>
      <c r="E67" s="704"/>
      <c r="F67" s="705"/>
      <c r="G67" s="709" t="e">
        <f>#REF!</f>
        <v>#REF!</v>
      </c>
      <c r="H67" s="710"/>
      <c r="I67" s="685" t="str">
        <f>$I$25</f>
        <v>機補</v>
      </c>
      <c r="J67" s="686"/>
      <c r="K67" s="686"/>
      <c r="L67" s="687"/>
      <c r="M67" s="238"/>
      <c r="N67" s="253"/>
      <c r="O67" s="253"/>
      <c r="P67" s="254"/>
    </row>
    <row r="68" spans="1:16" ht="21" hidden="1" customHeight="1">
      <c r="A68" s="702"/>
      <c r="B68" s="714"/>
      <c r="C68" s="715"/>
      <c r="D68" s="706"/>
      <c r="E68" s="707"/>
      <c r="F68" s="708"/>
      <c r="G68" s="710"/>
      <c r="H68" s="710"/>
      <c r="I68" s="688"/>
      <c r="J68" s="689"/>
      <c r="K68" s="689"/>
      <c r="L68" s="690"/>
      <c r="M68" s="255"/>
      <c r="N68" s="253"/>
      <c r="O68" s="253"/>
      <c r="P68" s="254"/>
    </row>
    <row r="69" spans="1:16" ht="17.45" hidden="1" customHeight="1">
      <c r="A69" s="701"/>
      <c r="B69" s="683"/>
      <c r="C69" s="684"/>
      <c r="D69" s="712"/>
      <c r="E69" s="668"/>
      <c r="F69" s="669"/>
      <c r="G69" s="691"/>
      <c r="H69" s="692"/>
      <c r="I69" s="695"/>
      <c r="J69" s="696"/>
      <c r="K69" s="696"/>
      <c r="L69" s="666"/>
      <c r="N69" s="253"/>
      <c r="O69" s="253"/>
      <c r="P69" s="254"/>
    </row>
    <row r="70" spans="1:16" ht="15" hidden="1" customHeight="1">
      <c r="A70" s="711"/>
      <c r="B70" s="697"/>
      <c r="C70" s="680"/>
      <c r="D70" s="713"/>
      <c r="E70" s="670"/>
      <c r="F70" s="671"/>
      <c r="G70" s="693"/>
      <c r="H70" s="694"/>
      <c r="I70" s="698"/>
      <c r="J70" s="699"/>
      <c r="K70" s="699"/>
      <c r="L70" s="700"/>
      <c r="M70" s="255"/>
      <c r="N70" s="253"/>
      <c r="O70" s="253"/>
      <c r="P70" s="254"/>
    </row>
    <row r="71" spans="1:16" ht="15" hidden="1" customHeight="1">
      <c r="A71" s="262"/>
      <c r="B71" s="683"/>
      <c r="C71" s="684"/>
      <c r="D71" s="685"/>
      <c r="E71" s="686"/>
      <c r="F71" s="687"/>
      <c r="G71" s="691"/>
      <c r="H71" s="692"/>
      <c r="I71" s="695"/>
      <c r="J71" s="696"/>
      <c r="K71" s="696"/>
      <c r="L71" s="666"/>
      <c r="M71" s="255"/>
      <c r="N71" s="253"/>
      <c r="O71" s="253"/>
      <c r="P71" s="254"/>
    </row>
    <row r="72" spans="1:16" ht="13.35" hidden="1" customHeight="1">
      <c r="A72" s="262"/>
      <c r="B72" s="697"/>
      <c r="C72" s="680"/>
      <c r="D72" s="688"/>
      <c r="E72" s="689"/>
      <c r="F72" s="690"/>
      <c r="G72" s="693"/>
      <c r="H72" s="694"/>
      <c r="I72" s="698"/>
      <c r="J72" s="699"/>
      <c r="K72" s="699"/>
      <c r="L72" s="700"/>
      <c r="M72" s="255"/>
      <c r="N72" s="253"/>
      <c r="O72" s="253"/>
      <c r="P72" s="254"/>
    </row>
    <row r="73" spans="1:16" ht="17.45" hidden="1" customHeight="1">
      <c r="A73" s="262"/>
      <c r="B73" s="683"/>
      <c r="C73" s="684"/>
      <c r="D73" s="712"/>
      <c r="E73" s="668"/>
      <c r="F73" s="669"/>
      <c r="G73" s="691"/>
      <c r="H73" s="692"/>
      <c r="I73" s="830"/>
      <c r="J73" s="831"/>
      <c r="K73" s="831"/>
      <c r="L73" s="832"/>
      <c r="M73" s="255"/>
      <c r="N73" s="253"/>
      <c r="O73" s="253"/>
      <c r="P73" s="254"/>
    </row>
    <row r="74" spans="1:16" ht="17.45" hidden="1" customHeight="1">
      <c r="A74" s="262"/>
      <c r="B74" s="697"/>
      <c r="C74" s="680"/>
      <c r="D74" s="713"/>
      <c r="E74" s="670"/>
      <c r="F74" s="671"/>
      <c r="G74" s="693"/>
      <c r="H74" s="694"/>
      <c r="I74" s="698"/>
      <c r="J74" s="699"/>
      <c r="K74" s="699"/>
      <c r="L74" s="700"/>
      <c r="M74" s="255"/>
      <c r="N74" s="253"/>
      <c r="O74" s="253"/>
      <c r="P74" s="254"/>
    </row>
    <row r="75" spans="1:16" ht="17.45" hidden="1" customHeight="1">
      <c r="A75" s="262"/>
      <c r="B75" s="665"/>
      <c r="C75" s="666"/>
      <c r="D75" s="667"/>
      <c r="E75" s="668"/>
      <c r="F75" s="669"/>
      <c r="G75" s="672"/>
      <c r="H75" s="673"/>
      <c r="I75" s="676"/>
      <c r="J75" s="677"/>
      <c r="K75" s="677"/>
      <c r="L75" s="678"/>
      <c r="M75" s="255"/>
      <c r="N75" s="253"/>
      <c r="O75" s="253"/>
      <c r="P75" s="254"/>
    </row>
    <row r="76" spans="1:16" ht="23.1" hidden="1" customHeight="1">
      <c r="A76" s="262"/>
      <c r="B76" s="679"/>
      <c r="C76" s="680"/>
      <c r="D76" s="670"/>
      <c r="E76" s="670"/>
      <c r="F76" s="671"/>
      <c r="G76" s="674"/>
      <c r="H76" s="675"/>
      <c r="I76" s="681"/>
      <c r="J76" s="594"/>
      <c r="K76" s="594"/>
      <c r="L76" s="682"/>
      <c r="M76" s="255"/>
      <c r="N76" s="253"/>
      <c r="O76" s="253"/>
      <c r="P76" s="254"/>
    </row>
    <row r="77" spans="1:16" ht="36" hidden="1" customHeight="1">
      <c r="A77" s="658" t="s">
        <v>121</v>
      </c>
      <c r="B77" s="659"/>
      <c r="C77" s="659"/>
      <c r="D77" s="659"/>
      <c r="E77" s="659"/>
      <c r="F77" s="659"/>
      <c r="G77" s="660" t="e">
        <f>SUM(G61:H76)</f>
        <v>#REF!</v>
      </c>
      <c r="H77" s="661"/>
      <c r="I77" s="662"/>
      <c r="J77" s="663"/>
      <c r="K77" s="663"/>
      <c r="L77" s="664"/>
      <c r="M77" s="256"/>
      <c r="N77" s="257"/>
      <c r="O77" s="257"/>
      <c r="P77" s="258"/>
    </row>
    <row r="78" spans="1:16" hidden="1"/>
    <row r="79" spans="1:16" hidden="1"/>
    <row r="80" spans="1:16" ht="25.5" hidden="1">
      <c r="A80" s="818" t="e">
        <f>#REF!</f>
        <v>#REF!</v>
      </c>
      <c r="B80" s="818"/>
      <c r="C80" s="818"/>
      <c r="D80" s="818"/>
      <c r="E80" s="818"/>
      <c r="F80" s="818"/>
      <c r="G80" s="818"/>
      <c r="H80" s="818"/>
      <c r="I80" s="818"/>
      <c r="J80" s="818"/>
      <c r="K80" s="818"/>
      <c r="L80" s="818"/>
      <c r="M80" s="818"/>
      <c r="N80" s="818"/>
      <c r="O80" s="818"/>
      <c r="P80" s="818"/>
    </row>
    <row r="81" spans="1:16" ht="27.75" hidden="1">
      <c r="A81" s="819" t="s">
        <v>93</v>
      </c>
      <c r="B81" s="819"/>
      <c r="C81" s="819"/>
      <c r="D81" s="819"/>
      <c r="E81" s="819"/>
      <c r="F81" s="819"/>
      <c r="G81" s="819"/>
      <c r="H81" s="819"/>
      <c r="I81" s="819"/>
      <c r="J81" s="819"/>
      <c r="K81" s="819"/>
      <c r="L81" s="819"/>
      <c r="M81" s="819"/>
      <c r="N81" s="819"/>
      <c r="O81" s="819"/>
      <c r="P81" s="819"/>
    </row>
    <row r="82" spans="1:16" ht="27" hidden="1" customHeight="1">
      <c r="A82" s="750" t="s">
        <v>94</v>
      </c>
      <c r="B82" s="750"/>
      <c r="C82" s="750"/>
      <c r="D82" s="820" t="s">
        <v>95</v>
      </c>
      <c r="E82" s="820"/>
      <c r="F82" s="821"/>
      <c r="G82" s="821"/>
      <c r="H82" s="821"/>
      <c r="I82" s="821"/>
      <c r="J82" s="821"/>
      <c r="K82" s="821"/>
      <c r="L82" s="821"/>
      <c r="M82" s="821"/>
      <c r="N82" s="821"/>
      <c r="O82" s="821"/>
      <c r="P82" s="821"/>
    </row>
    <row r="83" spans="1:16" ht="27" hidden="1" customHeight="1">
      <c r="A83" s="797" t="s">
        <v>96</v>
      </c>
      <c r="B83" s="798"/>
      <c r="C83" s="798"/>
      <c r="D83" s="798"/>
      <c r="E83" s="798"/>
      <c r="F83" s="246"/>
      <c r="G83" s="246"/>
      <c r="H83" s="246"/>
      <c r="I83" s="246"/>
      <c r="J83" s="799" t="s">
        <v>97</v>
      </c>
      <c r="K83" s="799"/>
      <c r="L83" s="799"/>
      <c r="M83" s="799"/>
      <c r="N83" s="799"/>
      <c r="O83" s="247"/>
      <c r="P83" s="248" t="s">
        <v>98</v>
      </c>
    </row>
    <row r="84" spans="1:16" ht="30" hidden="1" customHeight="1">
      <c r="A84" s="800" t="s">
        <v>99</v>
      </c>
      <c r="B84" s="770"/>
      <c r="C84" s="770"/>
      <c r="D84" s="803" t="s">
        <v>100</v>
      </c>
      <c r="E84" s="804"/>
      <c r="F84" s="804"/>
      <c r="G84" s="804"/>
      <c r="H84" s="805" t="s">
        <v>91</v>
      </c>
      <c r="I84" s="805"/>
      <c r="J84" s="805"/>
      <c r="K84" s="805"/>
      <c r="L84" s="805"/>
      <c r="M84" s="805"/>
      <c r="N84" s="805"/>
      <c r="O84" s="805"/>
      <c r="P84" s="806"/>
    </row>
    <row r="85" spans="1:16" ht="30" hidden="1" customHeight="1">
      <c r="A85" s="801"/>
      <c r="B85" s="751"/>
      <c r="C85" s="751"/>
      <c r="D85" s="606" t="s">
        <v>101</v>
      </c>
      <c r="E85" s="607"/>
      <c r="F85" s="607"/>
      <c r="G85" s="646"/>
      <c r="H85" s="751" t="s">
        <v>102</v>
      </c>
      <c r="I85" s="751"/>
      <c r="J85" s="822" t="e">
        <f>D104</f>
        <v>#REF!</v>
      </c>
      <c r="K85" s="808"/>
      <c r="L85" s="808"/>
      <c r="M85" s="808"/>
      <c r="N85" s="808"/>
      <c r="O85" s="809"/>
      <c r="P85" s="810"/>
    </row>
    <row r="86" spans="1:16" ht="30" hidden="1" customHeight="1">
      <c r="A86" s="802"/>
      <c r="B86" s="771"/>
      <c r="C86" s="771"/>
      <c r="D86" s="811" t="e">
        <f>#REF!</f>
        <v>#REF!</v>
      </c>
      <c r="E86" s="812"/>
      <c r="F86" s="812"/>
      <c r="G86" s="813"/>
      <c r="H86" s="771" t="s">
        <v>103</v>
      </c>
      <c r="I86" s="771"/>
      <c r="J86" s="814" t="str">
        <f>D5</f>
        <v>113年8月</v>
      </c>
      <c r="K86" s="815"/>
      <c r="L86" s="815"/>
      <c r="M86" s="815"/>
      <c r="N86" s="823" t="str">
        <f>I104</f>
        <v>機補</v>
      </c>
      <c r="O86" s="816"/>
      <c r="P86" s="817"/>
    </row>
    <row r="87" spans="1:16" hidden="1">
      <c r="A87" s="762" t="s">
        <v>104</v>
      </c>
      <c r="B87" s="763"/>
      <c r="C87" s="763"/>
      <c r="D87" s="764"/>
      <c r="E87" s="768" t="s">
        <v>105</v>
      </c>
      <c r="F87" s="763"/>
      <c r="G87" s="763"/>
      <c r="H87" s="764"/>
      <c r="I87" s="770" t="s">
        <v>106</v>
      </c>
      <c r="J87" s="770"/>
      <c r="K87" s="770"/>
      <c r="L87" s="770"/>
      <c r="M87" s="770"/>
      <c r="N87" s="772" t="s">
        <v>107</v>
      </c>
      <c r="O87" s="773"/>
      <c r="P87" s="774"/>
    </row>
    <row r="88" spans="1:16" hidden="1">
      <c r="A88" s="765"/>
      <c r="B88" s="766"/>
      <c r="C88" s="766"/>
      <c r="D88" s="767"/>
      <c r="E88" s="769"/>
      <c r="F88" s="766"/>
      <c r="G88" s="766"/>
      <c r="H88" s="767"/>
      <c r="I88" s="771"/>
      <c r="J88" s="771"/>
      <c r="K88" s="771"/>
      <c r="L88" s="771"/>
      <c r="M88" s="771"/>
      <c r="N88" s="775"/>
      <c r="O88" s="776"/>
      <c r="P88" s="777"/>
    </row>
    <row r="89" spans="1:16" ht="26.25" hidden="1" customHeight="1">
      <c r="A89" s="778" t="s">
        <v>108</v>
      </c>
      <c r="B89" s="779"/>
      <c r="C89" s="779"/>
      <c r="D89" s="780"/>
      <c r="E89" s="781"/>
      <c r="F89" s="781"/>
      <c r="G89" s="781"/>
      <c r="H89" s="781"/>
      <c r="I89" s="784"/>
      <c r="J89" s="784"/>
      <c r="K89" s="784"/>
      <c r="L89" s="784"/>
      <c r="M89" s="784"/>
      <c r="N89" s="784"/>
      <c r="O89" s="787"/>
      <c r="P89" s="788"/>
    </row>
    <row r="90" spans="1:16" ht="26.25" hidden="1" customHeight="1">
      <c r="A90" s="793"/>
      <c r="B90" s="750"/>
      <c r="C90" s="750"/>
      <c r="D90" s="794"/>
      <c r="E90" s="782"/>
      <c r="F90" s="782"/>
      <c r="G90" s="782"/>
      <c r="H90" s="782"/>
      <c r="I90" s="785"/>
      <c r="J90" s="785"/>
      <c r="K90" s="785"/>
      <c r="L90" s="785"/>
      <c r="M90" s="785"/>
      <c r="N90" s="785"/>
      <c r="O90" s="789"/>
      <c r="P90" s="790"/>
    </row>
    <row r="91" spans="1:16" ht="26.25" hidden="1" customHeight="1">
      <c r="A91" s="795" t="s">
        <v>92</v>
      </c>
      <c r="B91" s="632"/>
      <c r="C91" s="632"/>
      <c r="D91" s="796"/>
      <c r="E91" s="782"/>
      <c r="F91" s="782"/>
      <c r="G91" s="782"/>
      <c r="H91" s="782"/>
      <c r="I91" s="785"/>
      <c r="J91" s="785"/>
      <c r="K91" s="785"/>
      <c r="L91" s="785"/>
      <c r="M91" s="785"/>
      <c r="N91" s="785"/>
      <c r="O91" s="789"/>
      <c r="P91" s="790"/>
    </row>
    <row r="92" spans="1:16" ht="26.25" hidden="1" customHeight="1">
      <c r="A92" s="765" t="s">
        <v>109</v>
      </c>
      <c r="B92" s="766"/>
      <c r="C92" s="766"/>
      <c r="D92" s="767"/>
      <c r="E92" s="783"/>
      <c r="F92" s="783"/>
      <c r="G92" s="783"/>
      <c r="H92" s="783"/>
      <c r="I92" s="786"/>
      <c r="J92" s="786"/>
      <c r="K92" s="786"/>
      <c r="L92" s="786"/>
      <c r="M92" s="786"/>
      <c r="N92" s="786"/>
      <c r="O92" s="791"/>
      <c r="P92" s="792"/>
    </row>
    <row r="93" spans="1:16" hidden="1">
      <c r="A93" s="739" t="s">
        <v>110</v>
      </c>
      <c r="B93" s="739"/>
      <c r="C93" s="739"/>
      <c r="D93" s="739"/>
      <c r="E93" s="739"/>
      <c r="F93" s="739"/>
      <c r="G93" s="739"/>
      <c r="H93" s="739"/>
      <c r="I93" s="739"/>
      <c r="J93" s="739"/>
      <c r="K93" s="739"/>
      <c r="L93" s="739"/>
      <c r="M93" s="739"/>
      <c r="N93" s="739"/>
      <c r="O93" s="739"/>
      <c r="P93" s="739"/>
    </row>
    <row r="94" spans="1:16" ht="29.25" hidden="1" customHeight="1">
      <c r="A94" s="740" t="e">
        <f>#REF!</f>
        <v>#REF!</v>
      </c>
      <c r="B94" s="740"/>
      <c r="C94" s="740"/>
      <c r="D94" s="740"/>
      <c r="E94" s="740"/>
      <c r="F94" s="740"/>
      <c r="G94" s="740"/>
      <c r="H94" s="740"/>
      <c r="I94" s="740"/>
      <c r="J94" s="740"/>
      <c r="K94" s="740"/>
      <c r="L94" s="740"/>
      <c r="M94" s="740"/>
      <c r="N94" s="740"/>
      <c r="O94" s="740"/>
      <c r="P94" s="740"/>
    </row>
    <row r="95" spans="1:16" ht="29.25" hidden="1" customHeight="1">
      <c r="A95" s="741" t="s">
        <v>111</v>
      </c>
      <c r="B95" s="741"/>
      <c r="C95" s="741"/>
      <c r="D95" s="741"/>
      <c r="E95" s="741"/>
      <c r="F95" s="741"/>
      <c r="G95" s="741"/>
      <c r="H95" s="741"/>
      <c r="I95" s="741"/>
      <c r="J95" s="741"/>
      <c r="K95" s="741"/>
      <c r="L95" s="741"/>
      <c r="M95" s="741"/>
      <c r="N95" s="741"/>
      <c r="O95" s="741"/>
      <c r="P95" s="741"/>
    </row>
    <row r="96" spans="1:16" ht="29.25" hidden="1" customHeight="1">
      <c r="E96" s="250"/>
      <c r="F96" s="250"/>
      <c r="G96" s="250"/>
      <c r="H96" s="250"/>
      <c r="I96" s="250"/>
      <c r="J96" s="250"/>
      <c r="K96" s="249"/>
      <c r="L96" s="249"/>
      <c r="M96" s="249"/>
      <c r="N96" s="250"/>
      <c r="O96" s="742">
        <f ca="1">TODAY()</f>
        <v>45579</v>
      </c>
      <c r="P96" s="742"/>
    </row>
    <row r="97" spans="1:16" ht="19.5" hidden="1" customHeight="1">
      <c r="A97" s="743" t="s">
        <v>112</v>
      </c>
      <c r="B97" s="744"/>
      <c r="C97" s="745" t="str">
        <f>D5</f>
        <v>113年8月</v>
      </c>
      <c r="D97" s="745"/>
      <c r="E97" s="745"/>
      <c r="F97" s="746" t="s">
        <v>113</v>
      </c>
      <c r="G97" s="746"/>
      <c r="H97" s="746"/>
      <c r="I97" s="747" t="e">
        <f>#REF!</f>
        <v>#REF!</v>
      </c>
      <c r="J97" s="747"/>
      <c r="K97" s="747"/>
      <c r="L97" s="747"/>
      <c r="M97" s="747"/>
      <c r="N97" s="747"/>
      <c r="O97" s="747"/>
      <c r="P97" s="748"/>
    </row>
    <row r="98" spans="1:16" ht="19.5" hidden="1" customHeight="1">
      <c r="A98" s="749" t="s">
        <v>114</v>
      </c>
      <c r="B98" s="726"/>
      <c r="C98" s="750"/>
      <c r="D98" s="750"/>
      <c r="E98" s="750"/>
      <c r="F98" s="727"/>
      <c r="G98" s="751" t="s">
        <v>115</v>
      </c>
      <c r="H98" s="751"/>
      <c r="I98" s="751" t="s">
        <v>116</v>
      </c>
      <c r="J98" s="751"/>
      <c r="K98" s="751"/>
      <c r="L98" s="751"/>
      <c r="M98" s="737" t="s">
        <v>117</v>
      </c>
      <c r="N98" s="752"/>
      <c r="O98" s="752"/>
      <c r="P98" s="753"/>
    </row>
    <row r="99" spans="1:16" ht="28.5" hidden="1" customHeight="1">
      <c r="A99" s="251" t="s">
        <v>118</v>
      </c>
      <c r="B99" s="757" t="s">
        <v>119</v>
      </c>
      <c r="C99" s="758"/>
      <c r="D99" s="759" t="s">
        <v>120</v>
      </c>
      <c r="E99" s="760"/>
      <c r="F99" s="761"/>
      <c r="G99" s="751"/>
      <c r="H99" s="751"/>
      <c r="I99" s="751"/>
      <c r="J99" s="751"/>
      <c r="K99" s="751"/>
      <c r="L99" s="751"/>
      <c r="M99" s="754"/>
      <c r="N99" s="755"/>
      <c r="O99" s="755"/>
      <c r="P99" s="756"/>
    </row>
    <row r="100" spans="1:16" ht="28.5" hidden="1" customHeight="1">
      <c r="A100" s="701"/>
      <c r="B100" s="716" t="s">
        <v>91</v>
      </c>
      <c r="C100" s="717"/>
      <c r="D100" s="734" t="e">
        <f>#REF!</f>
        <v>#REF!</v>
      </c>
      <c r="E100" s="735"/>
      <c r="F100" s="736"/>
      <c r="G100" s="691" t="e">
        <f>#REF!</f>
        <v>#REF!</v>
      </c>
      <c r="H100" s="692"/>
      <c r="I100" s="685" t="str">
        <f>$I$21</f>
        <v>自付額</v>
      </c>
      <c r="J100" s="686"/>
      <c r="K100" s="686"/>
      <c r="L100" s="687"/>
      <c r="M100" s="712"/>
      <c r="N100" s="720"/>
      <c r="O100" s="720"/>
      <c r="P100" s="721"/>
    </row>
    <row r="101" spans="1:16" ht="28.5" hidden="1" customHeight="1">
      <c r="A101" s="702"/>
      <c r="B101" s="718"/>
      <c r="C101" s="719"/>
      <c r="D101" s="593"/>
      <c r="E101" s="594"/>
      <c r="F101" s="682"/>
      <c r="G101" s="693"/>
      <c r="H101" s="694"/>
      <c r="I101" s="688"/>
      <c r="J101" s="689"/>
      <c r="K101" s="689"/>
      <c r="L101" s="690"/>
      <c r="M101" s="722"/>
      <c r="N101" s="723"/>
      <c r="O101" s="723"/>
      <c r="P101" s="724"/>
    </row>
    <row r="102" spans="1:16" ht="19.5" hidden="1" customHeight="1">
      <c r="A102" s="701"/>
      <c r="B102" s="737" t="s">
        <v>53</v>
      </c>
      <c r="C102" s="738"/>
      <c r="D102" s="725" t="e">
        <f>#REF!</f>
        <v>#REF!</v>
      </c>
      <c r="E102" s="726"/>
      <c r="F102" s="727"/>
      <c r="G102" s="709" t="e">
        <f>#REF!</f>
        <v>#REF!</v>
      </c>
      <c r="H102" s="710"/>
      <c r="I102" s="685" t="str">
        <f>$I$22</f>
        <v>請領預算內機補轉列應付代收款</v>
      </c>
      <c r="J102" s="686"/>
      <c r="K102" s="686"/>
      <c r="L102" s="687"/>
      <c r="M102" s="722"/>
      <c r="N102" s="723"/>
      <c r="O102" s="723"/>
      <c r="P102" s="724"/>
    </row>
    <row r="103" spans="1:16" ht="19.5" hidden="1" customHeight="1">
      <c r="A103" s="702"/>
      <c r="B103" s="714"/>
      <c r="C103" s="715"/>
      <c r="D103" s="728"/>
      <c r="E103" s="647"/>
      <c r="F103" s="729"/>
      <c r="G103" s="710"/>
      <c r="H103" s="710"/>
      <c r="I103" s="688"/>
      <c r="J103" s="689"/>
      <c r="K103" s="689"/>
      <c r="L103" s="690"/>
      <c r="M103" s="722"/>
      <c r="N103" s="723"/>
      <c r="O103" s="723"/>
      <c r="P103" s="724"/>
    </row>
    <row r="104" spans="1:16" ht="19.5" hidden="1" customHeight="1">
      <c r="A104" s="701" t="s">
        <v>124</v>
      </c>
      <c r="B104" s="737" t="s">
        <v>53</v>
      </c>
      <c r="C104" s="738"/>
      <c r="D104" s="725" t="e">
        <f>#REF!</f>
        <v>#REF!</v>
      </c>
      <c r="E104" s="726"/>
      <c r="F104" s="727"/>
      <c r="G104" s="709" t="e">
        <f>#REF!</f>
        <v>#REF!</v>
      </c>
      <c r="H104" s="710"/>
      <c r="I104" s="685" t="str">
        <f>$I$24</f>
        <v>機補</v>
      </c>
      <c r="J104" s="686"/>
      <c r="K104" s="686"/>
      <c r="L104" s="687"/>
      <c r="M104" s="722"/>
      <c r="N104" s="723"/>
      <c r="O104" s="723"/>
      <c r="P104" s="724"/>
    </row>
    <row r="105" spans="1:16" ht="19.5" hidden="1" customHeight="1">
      <c r="A105" s="730"/>
      <c r="B105" s="714"/>
      <c r="C105" s="715"/>
      <c r="D105" s="731"/>
      <c r="E105" s="732"/>
      <c r="F105" s="733"/>
      <c r="G105" s="710"/>
      <c r="H105" s="710"/>
      <c r="I105" s="688"/>
      <c r="J105" s="689"/>
      <c r="K105" s="689"/>
      <c r="L105" s="690"/>
      <c r="M105" s="722"/>
      <c r="N105" s="723"/>
      <c r="O105" s="723"/>
      <c r="P105" s="724"/>
    </row>
    <row r="106" spans="1:16" ht="19.5" hidden="1" customHeight="1">
      <c r="A106" s="701"/>
      <c r="B106" s="683" t="s">
        <v>53</v>
      </c>
      <c r="C106" s="684"/>
      <c r="D106" s="703" t="e">
        <f>#REF!</f>
        <v>#REF!</v>
      </c>
      <c r="E106" s="704"/>
      <c r="F106" s="705"/>
      <c r="G106" s="709" t="e">
        <f>#REF!</f>
        <v>#REF!</v>
      </c>
      <c r="H106" s="710"/>
      <c r="I106" s="685" t="str">
        <f>$I$25</f>
        <v>機補</v>
      </c>
      <c r="J106" s="686"/>
      <c r="K106" s="686"/>
      <c r="L106" s="687"/>
      <c r="M106" s="238"/>
      <c r="N106" s="253"/>
      <c r="O106" s="253"/>
      <c r="P106" s="254"/>
    </row>
    <row r="107" spans="1:16" ht="19.5" hidden="1" customHeight="1">
      <c r="A107" s="702"/>
      <c r="B107" s="714"/>
      <c r="C107" s="715"/>
      <c r="D107" s="706"/>
      <c r="E107" s="707"/>
      <c r="F107" s="708"/>
      <c r="G107" s="710"/>
      <c r="H107" s="710"/>
      <c r="I107" s="688"/>
      <c r="J107" s="689"/>
      <c r="K107" s="689"/>
      <c r="L107" s="690"/>
      <c r="M107" s="255"/>
      <c r="N107" s="253"/>
      <c r="O107" s="253"/>
      <c r="P107" s="254"/>
    </row>
    <row r="108" spans="1:16" ht="19.5" hidden="1" customHeight="1">
      <c r="A108" s="701"/>
      <c r="B108" s="683"/>
      <c r="C108" s="684"/>
      <c r="D108" s="712"/>
      <c r="E108" s="668"/>
      <c r="F108" s="669"/>
      <c r="G108" s="691"/>
      <c r="H108" s="692"/>
      <c r="I108" s="695"/>
      <c r="J108" s="696"/>
      <c r="K108" s="696"/>
      <c r="L108" s="666"/>
      <c r="N108" s="253"/>
      <c r="O108" s="253"/>
      <c r="P108" s="254"/>
    </row>
    <row r="109" spans="1:16" ht="19.5" hidden="1" customHeight="1">
      <c r="A109" s="711"/>
      <c r="B109" s="697"/>
      <c r="C109" s="680"/>
      <c r="D109" s="713"/>
      <c r="E109" s="670"/>
      <c r="F109" s="671"/>
      <c r="G109" s="693"/>
      <c r="H109" s="694"/>
      <c r="I109" s="698"/>
      <c r="J109" s="699"/>
      <c r="K109" s="699"/>
      <c r="L109" s="700"/>
      <c r="M109" s="255"/>
      <c r="N109" s="253"/>
      <c r="O109" s="253"/>
      <c r="P109" s="254"/>
    </row>
    <row r="110" spans="1:16" ht="19.5" hidden="1" customHeight="1">
      <c r="A110" s="262"/>
      <c r="B110" s="683"/>
      <c r="C110" s="684"/>
      <c r="D110" s="685"/>
      <c r="E110" s="686"/>
      <c r="F110" s="687"/>
      <c r="G110" s="691"/>
      <c r="H110" s="692"/>
      <c r="I110" s="695"/>
      <c r="J110" s="696"/>
      <c r="K110" s="696"/>
      <c r="L110" s="666"/>
      <c r="M110" s="255"/>
      <c r="N110" s="253"/>
      <c r="O110" s="253"/>
      <c r="P110" s="254"/>
    </row>
    <row r="111" spans="1:16" ht="19.5" hidden="1" customHeight="1">
      <c r="A111" s="262"/>
      <c r="B111" s="697"/>
      <c r="C111" s="680"/>
      <c r="D111" s="688"/>
      <c r="E111" s="689"/>
      <c r="F111" s="690"/>
      <c r="G111" s="693"/>
      <c r="H111" s="694"/>
      <c r="I111" s="698"/>
      <c r="J111" s="699"/>
      <c r="K111" s="699"/>
      <c r="L111" s="700"/>
      <c r="M111" s="255"/>
      <c r="N111" s="253"/>
      <c r="O111" s="253"/>
      <c r="P111" s="254"/>
    </row>
    <row r="112" spans="1:16" ht="19.5" hidden="1" customHeight="1">
      <c r="A112" s="262"/>
      <c r="B112" s="665"/>
      <c r="C112" s="666"/>
      <c r="D112" s="667"/>
      <c r="E112" s="668"/>
      <c r="F112" s="669"/>
      <c r="G112" s="672"/>
      <c r="H112" s="673"/>
      <c r="I112" s="676"/>
      <c r="J112" s="677"/>
      <c r="K112" s="677"/>
      <c r="L112" s="678"/>
      <c r="M112" s="255"/>
      <c r="N112" s="253"/>
      <c r="O112" s="253"/>
      <c r="P112" s="254"/>
    </row>
    <row r="113" spans="1:16" ht="19.5" hidden="1" customHeight="1">
      <c r="A113" s="262"/>
      <c r="B113" s="679"/>
      <c r="C113" s="680"/>
      <c r="D113" s="670"/>
      <c r="E113" s="670"/>
      <c r="F113" s="671"/>
      <c r="G113" s="674"/>
      <c r="H113" s="675"/>
      <c r="I113" s="681"/>
      <c r="J113" s="594"/>
      <c r="K113" s="594"/>
      <c r="L113" s="682"/>
      <c r="M113" s="255"/>
      <c r="N113" s="253"/>
      <c r="O113" s="253"/>
      <c r="P113" s="254"/>
    </row>
    <row r="114" spans="1:16" ht="30" hidden="1" customHeight="1">
      <c r="A114" s="658" t="s">
        <v>121</v>
      </c>
      <c r="B114" s="659"/>
      <c r="C114" s="659"/>
      <c r="D114" s="659"/>
      <c r="E114" s="659"/>
      <c r="F114" s="659"/>
      <c r="G114" s="660" t="e">
        <f>SUM(G100:H113)</f>
        <v>#REF!</v>
      </c>
      <c r="H114" s="661"/>
      <c r="I114" s="662"/>
      <c r="J114" s="663"/>
      <c r="K114" s="663"/>
      <c r="L114" s="664"/>
      <c r="M114" s="256"/>
      <c r="N114" s="257"/>
      <c r="O114" s="257"/>
      <c r="P114" s="258"/>
    </row>
    <row r="115" spans="1:16" hidden="1"/>
    <row r="116" spans="1:16" hidden="1"/>
    <row r="117" spans="1:16" ht="25.5" hidden="1">
      <c r="A117" s="818" t="e">
        <f>#REF!</f>
        <v>#REF!</v>
      </c>
      <c r="B117" s="818"/>
      <c r="C117" s="818"/>
      <c r="D117" s="818"/>
      <c r="E117" s="818"/>
      <c r="F117" s="818"/>
      <c r="G117" s="818"/>
      <c r="H117" s="818"/>
      <c r="I117" s="818"/>
      <c r="J117" s="818"/>
      <c r="K117" s="818"/>
      <c r="L117" s="818"/>
      <c r="M117" s="818"/>
      <c r="N117" s="818"/>
      <c r="O117" s="818"/>
      <c r="P117" s="818"/>
    </row>
    <row r="118" spans="1:16" ht="27.75" hidden="1">
      <c r="A118" s="819" t="s">
        <v>93</v>
      </c>
      <c r="B118" s="819"/>
      <c r="C118" s="819"/>
      <c r="D118" s="819"/>
      <c r="E118" s="819"/>
      <c r="F118" s="819"/>
      <c r="G118" s="819"/>
      <c r="H118" s="819"/>
      <c r="I118" s="819"/>
      <c r="J118" s="819"/>
      <c r="K118" s="819"/>
      <c r="L118" s="819"/>
      <c r="M118" s="819"/>
      <c r="N118" s="819"/>
      <c r="O118" s="819"/>
      <c r="P118" s="819"/>
    </row>
    <row r="119" spans="1:16" hidden="1">
      <c r="A119" s="750" t="s">
        <v>94</v>
      </c>
      <c r="B119" s="750"/>
      <c r="C119" s="750"/>
      <c r="D119" s="820" t="s">
        <v>95</v>
      </c>
      <c r="E119" s="820"/>
      <c r="F119" s="821"/>
      <c r="G119" s="821"/>
      <c r="H119" s="821"/>
      <c r="I119" s="821"/>
      <c r="J119" s="821"/>
      <c r="K119" s="821"/>
      <c r="L119" s="821"/>
      <c r="M119" s="821"/>
      <c r="N119" s="821"/>
      <c r="O119" s="821"/>
      <c r="P119" s="821"/>
    </row>
    <row r="120" spans="1:16" ht="30" hidden="1" customHeight="1">
      <c r="A120" s="797" t="s">
        <v>96</v>
      </c>
      <c r="B120" s="798"/>
      <c r="C120" s="798"/>
      <c r="D120" s="798"/>
      <c r="E120" s="798"/>
      <c r="F120" s="246"/>
      <c r="G120" s="246"/>
      <c r="H120" s="246"/>
      <c r="I120" s="246"/>
      <c r="J120" s="799" t="s">
        <v>97</v>
      </c>
      <c r="K120" s="799"/>
      <c r="L120" s="799"/>
      <c r="M120" s="799"/>
      <c r="N120" s="799"/>
      <c r="O120" s="247"/>
      <c r="P120" s="248" t="s">
        <v>98</v>
      </c>
    </row>
    <row r="121" spans="1:16" ht="30" hidden="1" customHeight="1">
      <c r="A121" s="800" t="s">
        <v>99</v>
      </c>
      <c r="B121" s="770"/>
      <c r="C121" s="770"/>
      <c r="D121" s="803" t="s">
        <v>100</v>
      </c>
      <c r="E121" s="804"/>
      <c r="F121" s="804"/>
      <c r="G121" s="804"/>
      <c r="H121" s="805" t="s">
        <v>91</v>
      </c>
      <c r="I121" s="805"/>
      <c r="J121" s="805"/>
      <c r="K121" s="805"/>
      <c r="L121" s="805"/>
      <c r="M121" s="805"/>
      <c r="N121" s="805"/>
      <c r="O121" s="805"/>
      <c r="P121" s="806"/>
    </row>
    <row r="122" spans="1:16" ht="30" hidden="1" customHeight="1">
      <c r="A122" s="801"/>
      <c r="B122" s="751"/>
      <c r="C122" s="751"/>
      <c r="D122" s="606" t="s">
        <v>101</v>
      </c>
      <c r="E122" s="607"/>
      <c r="F122" s="607"/>
      <c r="G122" s="646"/>
      <c r="H122" s="751" t="s">
        <v>102</v>
      </c>
      <c r="I122" s="751"/>
      <c r="J122" s="807" t="e">
        <f>D143</f>
        <v>#REF!</v>
      </c>
      <c r="K122" s="808"/>
      <c r="L122" s="808"/>
      <c r="M122" s="808"/>
      <c r="N122" s="808"/>
      <c r="O122" s="809"/>
      <c r="P122" s="810"/>
    </row>
    <row r="123" spans="1:16" ht="30" hidden="1" customHeight="1">
      <c r="A123" s="802"/>
      <c r="B123" s="771"/>
      <c r="C123" s="771"/>
      <c r="D123" s="811" t="e">
        <f>#REF!</f>
        <v>#REF!</v>
      </c>
      <c r="E123" s="812"/>
      <c r="F123" s="812"/>
      <c r="G123" s="813"/>
      <c r="H123" s="771" t="s">
        <v>103</v>
      </c>
      <c r="I123" s="771"/>
      <c r="J123" s="814" t="str">
        <f>D5</f>
        <v>113年8月</v>
      </c>
      <c r="K123" s="815"/>
      <c r="L123" s="815"/>
      <c r="M123" s="815"/>
      <c r="N123" s="816" t="str">
        <f>I143</f>
        <v>機補</v>
      </c>
      <c r="O123" s="816"/>
      <c r="P123" s="817"/>
    </row>
    <row r="124" spans="1:16" hidden="1">
      <c r="A124" s="762" t="s">
        <v>104</v>
      </c>
      <c r="B124" s="763"/>
      <c r="C124" s="763"/>
      <c r="D124" s="764"/>
      <c r="E124" s="768" t="s">
        <v>105</v>
      </c>
      <c r="F124" s="763"/>
      <c r="G124" s="763"/>
      <c r="H124" s="764"/>
      <c r="I124" s="770" t="s">
        <v>106</v>
      </c>
      <c r="J124" s="770"/>
      <c r="K124" s="770"/>
      <c r="L124" s="770"/>
      <c r="M124" s="770"/>
      <c r="N124" s="772" t="s">
        <v>107</v>
      </c>
      <c r="O124" s="773"/>
      <c r="P124" s="774"/>
    </row>
    <row r="125" spans="1:16" hidden="1">
      <c r="A125" s="765"/>
      <c r="B125" s="766"/>
      <c r="C125" s="766"/>
      <c r="D125" s="767"/>
      <c r="E125" s="769"/>
      <c r="F125" s="766"/>
      <c r="G125" s="766"/>
      <c r="H125" s="767"/>
      <c r="I125" s="771"/>
      <c r="J125" s="771"/>
      <c r="K125" s="771"/>
      <c r="L125" s="771"/>
      <c r="M125" s="771"/>
      <c r="N125" s="775"/>
      <c r="O125" s="776"/>
      <c r="P125" s="777"/>
    </row>
    <row r="126" spans="1:16" hidden="1">
      <c r="A126" s="778" t="s">
        <v>108</v>
      </c>
      <c r="B126" s="779"/>
      <c r="C126" s="779"/>
      <c r="D126" s="780"/>
      <c r="E126" s="781"/>
      <c r="F126" s="781"/>
      <c r="G126" s="781"/>
      <c r="H126" s="781"/>
      <c r="I126" s="784"/>
      <c r="J126" s="784"/>
      <c r="K126" s="784"/>
      <c r="L126" s="784"/>
      <c r="M126" s="784"/>
      <c r="N126" s="784"/>
      <c r="O126" s="787"/>
      <c r="P126" s="788"/>
    </row>
    <row r="127" spans="1:16" hidden="1">
      <c r="A127" s="793"/>
      <c r="B127" s="750"/>
      <c r="C127" s="750"/>
      <c r="D127" s="794"/>
      <c r="E127" s="782"/>
      <c r="F127" s="782"/>
      <c r="G127" s="782"/>
      <c r="H127" s="782"/>
      <c r="I127" s="785"/>
      <c r="J127" s="785"/>
      <c r="K127" s="785"/>
      <c r="L127" s="785"/>
      <c r="M127" s="785"/>
      <c r="N127" s="785"/>
      <c r="O127" s="789"/>
      <c r="P127" s="790"/>
    </row>
    <row r="128" spans="1:16" hidden="1">
      <c r="A128" s="795" t="s">
        <v>92</v>
      </c>
      <c r="B128" s="632"/>
      <c r="C128" s="632"/>
      <c r="D128" s="796"/>
      <c r="E128" s="782"/>
      <c r="F128" s="782"/>
      <c r="G128" s="782"/>
      <c r="H128" s="782"/>
      <c r="I128" s="785"/>
      <c r="J128" s="785"/>
      <c r="K128" s="785"/>
      <c r="L128" s="785"/>
      <c r="M128" s="785"/>
      <c r="N128" s="785"/>
      <c r="O128" s="789"/>
      <c r="P128" s="790"/>
    </row>
    <row r="129" spans="1:16" hidden="1">
      <c r="A129" s="765" t="s">
        <v>109</v>
      </c>
      <c r="B129" s="766"/>
      <c r="C129" s="766"/>
      <c r="D129" s="767"/>
      <c r="E129" s="783"/>
      <c r="F129" s="783"/>
      <c r="G129" s="783"/>
      <c r="H129" s="783"/>
      <c r="I129" s="786"/>
      <c r="J129" s="786"/>
      <c r="K129" s="786"/>
      <c r="L129" s="786"/>
      <c r="M129" s="786"/>
      <c r="N129" s="786"/>
      <c r="O129" s="791"/>
      <c r="P129" s="792"/>
    </row>
    <row r="130" spans="1:16" hidden="1">
      <c r="A130" s="739" t="s">
        <v>110</v>
      </c>
      <c r="B130" s="739"/>
      <c r="C130" s="739"/>
      <c r="D130" s="739"/>
      <c r="E130" s="739"/>
      <c r="F130" s="739"/>
      <c r="G130" s="739"/>
      <c r="H130" s="739"/>
      <c r="I130" s="739"/>
      <c r="J130" s="739"/>
      <c r="K130" s="739"/>
      <c r="L130" s="739"/>
      <c r="M130" s="739"/>
      <c r="N130" s="739"/>
      <c r="O130" s="739"/>
      <c r="P130" s="739"/>
    </row>
    <row r="131" spans="1:16" ht="21" hidden="1">
      <c r="A131" s="740" t="e">
        <f>#REF!</f>
        <v>#REF!</v>
      </c>
      <c r="B131" s="740"/>
      <c r="C131" s="740"/>
      <c r="D131" s="740"/>
      <c r="E131" s="740"/>
      <c r="F131" s="740"/>
      <c r="G131" s="740"/>
      <c r="H131" s="740"/>
      <c r="I131" s="740"/>
      <c r="J131" s="740"/>
      <c r="K131" s="740"/>
      <c r="L131" s="740"/>
      <c r="M131" s="740"/>
      <c r="N131" s="740"/>
      <c r="O131" s="740"/>
      <c r="P131" s="740"/>
    </row>
    <row r="132" spans="1:16" ht="21" hidden="1">
      <c r="A132" s="741" t="s">
        <v>111</v>
      </c>
      <c r="B132" s="741"/>
      <c r="C132" s="741"/>
      <c r="D132" s="741"/>
      <c r="E132" s="741"/>
      <c r="F132" s="741"/>
      <c r="G132" s="741"/>
      <c r="H132" s="741"/>
      <c r="I132" s="741"/>
      <c r="J132" s="741"/>
      <c r="K132" s="741"/>
      <c r="L132" s="741"/>
      <c r="M132" s="741"/>
      <c r="N132" s="741"/>
      <c r="O132" s="741"/>
      <c r="P132" s="741"/>
    </row>
    <row r="133" spans="1:16" ht="21" hidden="1">
      <c r="E133" s="250"/>
      <c r="F133" s="250"/>
      <c r="G133" s="250"/>
      <c r="H133" s="250"/>
      <c r="I133" s="250"/>
      <c r="J133" s="250"/>
      <c r="K133" s="249"/>
      <c r="L133" s="249"/>
      <c r="M133" s="249"/>
      <c r="N133" s="250"/>
      <c r="O133" s="742">
        <f ca="1">TODAY()</f>
        <v>45579</v>
      </c>
      <c r="P133" s="742"/>
    </row>
    <row r="134" spans="1:16" hidden="1">
      <c r="A134" s="743" t="s">
        <v>112</v>
      </c>
      <c r="B134" s="744"/>
      <c r="C134" s="745" t="str">
        <f>D5</f>
        <v>113年8月</v>
      </c>
      <c r="D134" s="745"/>
      <c r="E134" s="745"/>
      <c r="F134" s="746" t="s">
        <v>113</v>
      </c>
      <c r="G134" s="746"/>
      <c r="H134" s="746"/>
      <c r="I134" s="747" t="e">
        <f>#REF!</f>
        <v>#REF!</v>
      </c>
      <c r="J134" s="747"/>
      <c r="K134" s="747"/>
      <c r="L134" s="747"/>
      <c r="M134" s="747"/>
      <c r="N134" s="747"/>
      <c r="O134" s="747"/>
      <c r="P134" s="748"/>
    </row>
    <row r="135" spans="1:16" hidden="1">
      <c r="A135" s="749" t="s">
        <v>114</v>
      </c>
      <c r="B135" s="726"/>
      <c r="C135" s="750"/>
      <c r="D135" s="750"/>
      <c r="E135" s="750"/>
      <c r="F135" s="727"/>
      <c r="G135" s="751" t="s">
        <v>115</v>
      </c>
      <c r="H135" s="751"/>
      <c r="I135" s="751" t="s">
        <v>116</v>
      </c>
      <c r="J135" s="751"/>
      <c r="K135" s="751"/>
      <c r="L135" s="751"/>
      <c r="M135" s="737" t="s">
        <v>117</v>
      </c>
      <c r="N135" s="752"/>
      <c r="O135" s="752"/>
      <c r="P135" s="753"/>
    </row>
    <row r="136" spans="1:16" hidden="1">
      <c r="A136" s="251" t="s">
        <v>118</v>
      </c>
      <c r="B136" s="757" t="s">
        <v>119</v>
      </c>
      <c r="C136" s="758"/>
      <c r="D136" s="759" t="s">
        <v>120</v>
      </c>
      <c r="E136" s="760"/>
      <c r="F136" s="761"/>
      <c r="G136" s="751"/>
      <c r="H136" s="751"/>
      <c r="I136" s="751"/>
      <c r="J136" s="751"/>
      <c r="K136" s="751"/>
      <c r="L136" s="751"/>
      <c r="M136" s="754"/>
      <c r="N136" s="755"/>
      <c r="O136" s="755"/>
      <c r="P136" s="756"/>
    </row>
    <row r="137" spans="1:16" ht="28.5" hidden="1" customHeight="1">
      <c r="A137" s="701"/>
      <c r="B137" s="716" t="s">
        <v>91</v>
      </c>
      <c r="C137" s="717"/>
      <c r="D137" s="734" t="e">
        <f>#REF!</f>
        <v>#REF!</v>
      </c>
      <c r="E137" s="735"/>
      <c r="F137" s="736"/>
      <c r="G137" s="691" t="e">
        <f>#REF!</f>
        <v>#REF!</v>
      </c>
      <c r="H137" s="692"/>
      <c r="I137" s="685" t="str">
        <f>$I$21</f>
        <v>自付額</v>
      </c>
      <c r="J137" s="686"/>
      <c r="K137" s="686"/>
      <c r="L137" s="687"/>
      <c r="M137" s="712"/>
      <c r="N137" s="720"/>
      <c r="O137" s="720"/>
      <c r="P137" s="721"/>
    </row>
    <row r="138" spans="1:16" ht="28.5" hidden="1" customHeight="1">
      <c r="A138" s="702"/>
      <c r="B138" s="718"/>
      <c r="C138" s="719"/>
      <c r="D138" s="593"/>
      <c r="E138" s="594"/>
      <c r="F138" s="682"/>
      <c r="G138" s="693"/>
      <c r="H138" s="694"/>
      <c r="I138" s="688"/>
      <c r="J138" s="689"/>
      <c r="K138" s="689"/>
      <c r="L138" s="690"/>
      <c r="M138" s="722"/>
      <c r="N138" s="723"/>
      <c r="O138" s="723"/>
      <c r="P138" s="724"/>
    </row>
    <row r="139" spans="1:16" ht="19.5" hidden="1" customHeight="1">
      <c r="A139" s="701"/>
      <c r="B139" s="737" t="s">
        <v>53</v>
      </c>
      <c r="C139" s="738"/>
      <c r="D139" s="725" t="e">
        <f>#REF!</f>
        <v>#REF!</v>
      </c>
      <c r="E139" s="726"/>
      <c r="F139" s="727"/>
      <c r="G139" s="709" t="e">
        <f>#REF!</f>
        <v>#REF!</v>
      </c>
      <c r="H139" s="710"/>
      <c r="I139" s="685" t="str">
        <f>$I$22</f>
        <v>請領預算內機補轉列應付代收款</v>
      </c>
      <c r="J139" s="686"/>
      <c r="K139" s="686"/>
      <c r="L139" s="687"/>
      <c r="M139" s="722"/>
      <c r="N139" s="723"/>
      <c r="O139" s="723"/>
      <c r="P139" s="724"/>
    </row>
    <row r="140" spans="1:16" ht="19.5" hidden="1" customHeight="1">
      <c r="A140" s="702"/>
      <c r="B140" s="714"/>
      <c r="C140" s="715"/>
      <c r="D140" s="728"/>
      <c r="E140" s="647"/>
      <c r="F140" s="729"/>
      <c r="G140" s="710"/>
      <c r="H140" s="710"/>
      <c r="I140" s="688"/>
      <c r="J140" s="689"/>
      <c r="K140" s="689"/>
      <c r="L140" s="690"/>
      <c r="M140" s="722"/>
      <c r="N140" s="723"/>
      <c r="O140" s="723"/>
      <c r="P140" s="724"/>
    </row>
    <row r="141" spans="1:16" ht="19.5" hidden="1" customHeight="1">
      <c r="A141" s="701"/>
      <c r="B141" s="737" t="s">
        <v>53</v>
      </c>
      <c r="C141" s="738"/>
      <c r="D141" s="725" t="e">
        <f>#REF!</f>
        <v>#REF!</v>
      </c>
      <c r="E141" s="726"/>
      <c r="F141" s="727"/>
      <c r="G141" s="709" t="e">
        <f>#REF!</f>
        <v>#REF!</v>
      </c>
      <c r="H141" s="710"/>
      <c r="I141" s="685" t="str">
        <f>$I$24</f>
        <v>機補</v>
      </c>
      <c r="J141" s="686"/>
      <c r="K141" s="686"/>
      <c r="L141" s="687"/>
      <c r="M141" s="722"/>
      <c r="N141" s="723"/>
      <c r="O141" s="723"/>
      <c r="P141" s="724"/>
    </row>
    <row r="142" spans="1:16" ht="19.5" hidden="1" customHeight="1">
      <c r="A142" s="730"/>
      <c r="B142" s="714"/>
      <c r="C142" s="715"/>
      <c r="D142" s="731"/>
      <c r="E142" s="732"/>
      <c r="F142" s="733"/>
      <c r="G142" s="710"/>
      <c r="H142" s="710"/>
      <c r="I142" s="688"/>
      <c r="J142" s="689"/>
      <c r="K142" s="689"/>
      <c r="L142" s="690"/>
      <c r="M142" s="722"/>
      <c r="N142" s="723"/>
      <c r="O142" s="723"/>
      <c r="P142" s="724"/>
    </row>
    <row r="143" spans="1:16" ht="19.5" hidden="1" customHeight="1">
      <c r="A143" s="701" t="s">
        <v>123</v>
      </c>
      <c r="B143" s="683" t="s">
        <v>53</v>
      </c>
      <c r="C143" s="684"/>
      <c r="D143" s="703" t="e">
        <f>#REF!</f>
        <v>#REF!</v>
      </c>
      <c r="E143" s="704"/>
      <c r="F143" s="705"/>
      <c r="G143" s="709" t="e">
        <f>#REF!</f>
        <v>#REF!</v>
      </c>
      <c r="H143" s="710"/>
      <c r="I143" s="685" t="str">
        <f>$I$25</f>
        <v>機補</v>
      </c>
      <c r="J143" s="686"/>
      <c r="K143" s="686"/>
      <c r="L143" s="687"/>
      <c r="M143" s="238"/>
      <c r="N143" s="253"/>
      <c r="O143" s="253"/>
      <c r="P143" s="254"/>
    </row>
    <row r="144" spans="1:16" ht="19.5" hidden="1" customHeight="1">
      <c r="A144" s="702"/>
      <c r="B144" s="714"/>
      <c r="C144" s="715"/>
      <c r="D144" s="706"/>
      <c r="E144" s="707"/>
      <c r="F144" s="708"/>
      <c r="G144" s="710"/>
      <c r="H144" s="710"/>
      <c r="I144" s="688"/>
      <c r="J144" s="689"/>
      <c r="K144" s="689"/>
      <c r="L144" s="690"/>
      <c r="M144" s="255"/>
      <c r="N144" s="253"/>
      <c r="O144" s="253"/>
      <c r="P144" s="254"/>
    </row>
    <row r="145" spans="1:16" ht="20.25" hidden="1" customHeight="1">
      <c r="A145" s="701"/>
      <c r="B145" s="683"/>
      <c r="C145" s="684"/>
      <c r="D145" s="712"/>
      <c r="E145" s="668"/>
      <c r="F145" s="669"/>
      <c r="G145" s="691"/>
      <c r="H145" s="692"/>
      <c r="I145" s="695"/>
      <c r="J145" s="696"/>
      <c r="K145" s="696"/>
      <c r="L145" s="666"/>
      <c r="N145" s="253"/>
      <c r="O145" s="253"/>
      <c r="P145" s="254"/>
    </row>
    <row r="146" spans="1:16" ht="20.25" hidden="1" customHeight="1">
      <c r="A146" s="711"/>
      <c r="B146" s="697"/>
      <c r="C146" s="680"/>
      <c r="D146" s="713"/>
      <c r="E146" s="670"/>
      <c r="F146" s="671"/>
      <c r="G146" s="693"/>
      <c r="H146" s="694"/>
      <c r="I146" s="698"/>
      <c r="J146" s="699"/>
      <c r="K146" s="699"/>
      <c r="L146" s="700"/>
      <c r="M146" s="255"/>
      <c r="N146" s="253"/>
      <c r="O146" s="253"/>
      <c r="P146" s="254"/>
    </row>
    <row r="147" spans="1:16" ht="20.25" hidden="1" customHeight="1">
      <c r="A147" s="262"/>
      <c r="B147" s="683"/>
      <c r="C147" s="684"/>
      <c r="D147" s="685"/>
      <c r="E147" s="686"/>
      <c r="F147" s="687"/>
      <c r="G147" s="691"/>
      <c r="H147" s="692"/>
      <c r="I147" s="695"/>
      <c r="J147" s="696"/>
      <c r="K147" s="696"/>
      <c r="L147" s="666"/>
      <c r="M147" s="255"/>
      <c r="N147" s="253"/>
      <c r="O147" s="253"/>
      <c r="P147" s="254"/>
    </row>
    <row r="148" spans="1:16" ht="20.25" hidden="1" customHeight="1">
      <c r="A148" s="262"/>
      <c r="B148" s="697"/>
      <c r="C148" s="680"/>
      <c r="D148" s="688"/>
      <c r="E148" s="689"/>
      <c r="F148" s="690"/>
      <c r="G148" s="693"/>
      <c r="H148" s="694"/>
      <c r="I148" s="698"/>
      <c r="J148" s="699"/>
      <c r="K148" s="699"/>
      <c r="L148" s="700"/>
      <c r="M148" s="255"/>
      <c r="N148" s="253"/>
      <c r="O148" s="253"/>
      <c r="P148" s="254"/>
    </row>
    <row r="149" spans="1:16" ht="20.25" hidden="1" customHeight="1">
      <c r="A149" s="262"/>
      <c r="B149" s="665"/>
      <c r="C149" s="666"/>
      <c r="D149" s="667"/>
      <c r="E149" s="668"/>
      <c r="F149" s="669"/>
      <c r="G149" s="672"/>
      <c r="H149" s="673"/>
      <c r="I149" s="676"/>
      <c r="J149" s="677"/>
      <c r="K149" s="677"/>
      <c r="L149" s="678"/>
      <c r="M149" s="255"/>
      <c r="N149" s="253"/>
      <c r="O149" s="253"/>
      <c r="P149" s="254"/>
    </row>
    <row r="150" spans="1:16" ht="20.25" hidden="1" customHeight="1">
      <c r="A150" s="262"/>
      <c r="B150" s="679"/>
      <c r="C150" s="680"/>
      <c r="D150" s="670"/>
      <c r="E150" s="670"/>
      <c r="F150" s="671"/>
      <c r="G150" s="674"/>
      <c r="H150" s="675"/>
      <c r="I150" s="681"/>
      <c r="J150" s="594"/>
      <c r="K150" s="594"/>
      <c r="L150" s="682"/>
      <c r="M150" s="255"/>
      <c r="N150" s="253"/>
      <c r="O150" s="253"/>
      <c r="P150" s="254"/>
    </row>
    <row r="151" spans="1:16" ht="23.25" hidden="1" customHeight="1">
      <c r="A151" s="658" t="s">
        <v>121</v>
      </c>
      <c r="B151" s="659"/>
      <c r="C151" s="659"/>
      <c r="D151" s="659"/>
      <c r="E151" s="659"/>
      <c r="F151" s="659"/>
      <c r="G151" s="660" t="e">
        <f>SUM(G137:H150)</f>
        <v>#REF!</v>
      </c>
      <c r="H151" s="661"/>
      <c r="I151" s="662"/>
      <c r="J151" s="663"/>
      <c r="K151" s="663"/>
      <c r="L151" s="664"/>
      <c r="M151" s="256"/>
      <c r="N151" s="257"/>
      <c r="O151" s="257"/>
      <c r="P151" s="258"/>
    </row>
  </sheetData>
  <sheetProtection password="DF9A" sheet="1" formatCells="0" formatColumns="0" formatRows="0"/>
  <mergeCells count="367">
    <mergeCell ref="A1:P1"/>
    <mergeCell ref="A2:P2"/>
    <mergeCell ref="A3:C3"/>
    <mergeCell ref="D3:E3"/>
    <mergeCell ref="E6:I6"/>
    <mergeCell ref="B23:C23"/>
    <mergeCell ref="D23:F23"/>
    <mergeCell ref="G23:H23"/>
    <mergeCell ref="I23:L23"/>
    <mergeCell ref="B21:C21"/>
    <mergeCell ref="G21:H21"/>
    <mergeCell ref="I21:L21"/>
    <mergeCell ref="M21:P24"/>
    <mergeCell ref="D22:F22"/>
    <mergeCell ref="D21:F21"/>
    <mergeCell ref="G22:H22"/>
    <mergeCell ref="I22:L22"/>
    <mergeCell ref="G24:H24"/>
    <mergeCell ref="A16:P16"/>
    <mergeCell ref="A18:B18"/>
    <mergeCell ref="N9:P10"/>
    <mergeCell ref="A11:D11"/>
    <mergeCell ref="E11:H14"/>
    <mergeCell ref="O17:P17"/>
    <mergeCell ref="A8:E8"/>
    <mergeCell ref="J8:N8"/>
    <mergeCell ref="B36:C36"/>
    <mergeCell ref="I26:L26"/>
    <mergeCell ref="I27:L27"/>
    <mergeCell ref="B32:C32"/>
    <mergeCell ref="D32:F32"/>
    <mergeCell ref="G32:H32"/>
    <mergeCell ref="I32:L32"/>
    <mergeCell ref="I28:L28"/>
    <mergeCell ref="I36:L36"/>
    <mergeCell ref="B31:C31"/>
    <mergeCell ref="D31:F31"/>
    <mergeCell ref="G31:H31"/>
    <mergeCell ref="I31:L31"/>
    <mergeCell ref="B33:C33"/>
    <mergeCell ref="D33:F33"/>
    <mergeCell ref="G33:H33"/>
    <mergeCell ref="D26:F26"/>
    <mergeCell ref="G26:H26"/>
    <mergeCell ref="B26:C26"/>
    <mergeCell ref="B27:C27"/>
    <mergeCell ref="B28:C28"/>
    <mergeCell ref="C18:E18"/>
    <mergeCell ref="F18:H18"/>
    <mergeCell ref="I18:P18"/>
    <mergeCell ref="A9:D10"/>
    <mergeCell ref="E9:H10"/>
    <mergeCell ref="I9:M10"/>
    <mergeCell ref="J44:N44"/>
    <mergeCell ref="A44:E44"/>
    <mergeCell ref="A14:D14"/>
    <mergeCell ref="A15:P15"/>
    <mergeCell ref="A37:F37"/>
    <mergeCell ref="G37:H37"/>
    <mergeCell ref="I37:L37"/>
    <mergeCell ref="D36:F36"/>
    <mergeCell ref="G36:H36"/>
    <mergeCell ref="A43:C43"/>
    <mergeCell ref="D43:E43"/>
    <mergeCell ref="F43:P43"/>
    <mergeCell ref="D28:F28"/>
    <mergeCell ref="G28:H28"/>
    <mergeCell ref="I11:M14"/>
    <mergeCell ref="N11:P14"/>
    <mergeCell ref="A12:D12"/>
    <mergeCell ref="A13:D13"/>
    <mergeCell ref="A19:F19"/>
    <mergeCell ref="G19:H20"/>
    <mergeCell ref="I19:L20"/>
    <mergeCell ref="M19:P20"/>
    <mergeCell ref="B20:C20"/>
    <mergeCell ref="D20:F20"/>
    <mergeCell ref="A45:C47"/>
    <mergeCell ref="D45:G45"/>
    <mergeCell ref="H45:P45"/>
    <mergeCell ref="D46:G46"/>
    <mergeCell ref="H46:I46"/>
    <mergeCell ref="J46:P46"/>
    <mergeCell ref="D47:G47"/>
    <mergeCell ref="H47:I47"/>
    <mergeCell ref="J47:M47"/>
    <mergeCell ref="N47:P47"/>
    <mergeCell ref="B34:C34"/>
    <mergeCell ref="D34:F34"/>
    <mergeCell ref="G34:H34"/>
    <mergeCell ref="I34:L34"/>
    <mergeCell ref="B35:C35"/>
    <mergeCell ref="D35:F35"/>
    <mergeCell ref="G35:H35"/>
    <mergeCell ref="I35:L35"/>
    <mergeCell ref="D5:F5"/>
    <mergeCell ref="G5:P5"/>
    <mergeCell ref="C4:E4"/>
    <mergeCell ref="F4:G4"/>
    <mergeCell ref="I4:L4"/>
    <mergeCell ref="M4:N4"/>
    <mergeCell ref="A42:P42"/>
    <mergeCell ref="D29:F29"/>
    <mergeCell ref="G29:H29"/>
    <mergeCell ref="I29:L29"/>
    <mergeCell ref="B30:C30"/>
    <mergeCell ref="D30:F30"/>
    <mergeCell ref="G30:H30"/>
    <mergeCell ref="I30:L30"/>
    <mergeCell ref="A41:P41"/>
    <mergeCell ref="B22:C22"/>
    <mergeCell ref="B29:C29"/>
    <mergeCell ref="A7:P7"/>
    <mergeCell ref="D25:F25"/>
    <mergeCell ref="I33:L33"/>
    <mergeCell ref="G25:H25"/>
    <mergeCell ref="I25:L25"/>
    <mergeCell ref="D27:F27"/>
    <mergeCell ref="G27:H27"/>
    <mergeCell ref="A48:D49"/>
    <mergeCell ref="E48:H49"/>
    <mergeCell ref="I48:M49"/>
    <mergeCell ref="N48:P49"/>
    <mergeCell ref="A50:D50"/>
    <mergeCell ref="E50:H53"/>
    <mergeCell ref="I50:M53"/>
    <mergeCell ref="N50:P53"/>
    <mergeCell ref="A51:D51"/>
    <mergeCell ref="A52:D52"/>
    <mergeCell ref="A53:D53"/>
    <mergeCell ref="A54:P54"/>
    <mergeCell ref="A55:P55"/>
    <mergeCell ref="A56:P56"/>
    <mergeCell ref="O57:P57"/>
    <mergeCell ref="A58:B58"/>
    <mergeCell ref="C58:E58"/>
    <mergeCell ref="F58:H58"/>
    <mergeCell ref="I58:P58"/>
    <mergeCell ref="A59:F59"/>
    <mergeCell ref="G59:H60"/>
    <mergeCell ref="I59:L60"/>
    <mergeCell ref="M59:P60"/>
    <mergeCell ref="B60:C60"/>
    <mergeCell ref="D60:F60"/>
    <mergeCell ref="A67:A68"/>
    <mergeCell ref="D67:F68"/>
    <mergeCell ref="G67:H68"/>
    <mergeCell ref="A69:A70"/>
    <mergeCell ref="B69:C69"/>
    <mergeCell ref="D69:F70"/>
    <mergeCell ref="G69:H70"/>
    <mergeCell ref="I61:L62"/>
    <mergeCell ref="M61:P66"/>
    <mergeCell ref="A63:A64"/>
    <mergeCell ref="D63:F64"/>
    <mergeCell ref="A65:A66"/>
    <mergeCell ref="G65:H66"/>
    <mergeCell ref="A61:A62"/>
    <mergeCell ref="G61:H62"/>
    <mergeCell ref="B74:C74"/>
    <mergeCell ref="I74:L74"/>
    <mergeCell ref="I75:L75"/>
    <mergeCell ref="B76:C76"/>
    <mergeCell ref="I76:L76"/>
    <mergeCell ref="I69:L69"/>
    <mergeCell ref="B70:C70"/>
    <mergeCell ref="I70:L70"/>
    <mergeCell ref="B71:C71"/>
    <mergeCell ref="D71:F72"/>
    <mergeCell ref="G71:H72"/>
    <mergeCell ref="I71:L71"/>
    <mergeCell ref="B72:C72"/>
    <mergeCell ref="I72:L72"/>
    <mergeCell ref="A77:F77"/>
    <mergeCell ref="G77:H77"/>
    <mergeCell ref="I77:L77"/>
    <mergeCell ref="B75:C75"/>
    <mergeCell ref="D75:F76"/>
    <mergeCell ref="G75:H76"/>
    <mergeCell ref="D24:F24"/>
    <mergeCell ref="I24:L24"/>
    <mergeCell ref="D65:F66"/>
    <mergeCell ref="I65:L66"/>
    <mergeCell ref="G63:H64"/>
    <mergeCell ref="I63:L64"/>
    <mergeCell ref="B61:C62"/>
    <mergeCell ref="I67:L68"/>
    <mergeCell ref="B24:C24"/>
    <mergeCell ref="B25:C25"/>
    <mergeCell ref="D61:F62"/>
    <mergeCell ref="B63:C64"/>
    <mergeCell ref="B65:C66"/>
    <mergeCell ref="B67:C68"/>
    <mergeCell ref="B73:C73"/>
    <mergeCell ref="D73:F74"/>
    <mergeCell ref="G73:H74"/>
    <mergeCell ref="I73:L73"/>
    <mergeCell ref="A80:P80"/>
    <mergeCell ref="A81:P81"/>
    <mergeCell ref="A82:C82"/>
    <mergeCell ref="D82:E82"/>
    <mergeCell ref="F82:P82"/>
    <mergeCell ref="A83:E83"/>
    <mergeCell ref="J83:N83"/>
    <mergeCell ref="A84:C86"/>
    <mergeCell ref="D84:G84"/>
    <mergeCell ref="H84:P84"/>
    <mergeCell ref="D85:G85"/>
    <mergeCell ref="H85:I85"/>
    <mergeCell ref="J85:P85"/>
    <mergeCell ref="D86:G86"/>
    <mergeCell ref="H86:I86"/>
    <mergeCell ref="J86:M86"/>
    <mergeCell ref="N86:P86"/>
    <mergeCell ref="A87:D88"/>
    <mergeCell ref="E87:H88"/>
    <mergeCell ref="I87:M88"/>
    <mergeCell ref="N87:P88"/>
    <mergeCell ref="A89:D89"/>
    <mergeCell ref="E89:H92"/>
    <mergeCell ref="I89:M92"/>
    <mergeCell ref="N89:P92"/>
    <mergeCell ref="A90:D90"/>
    <mergeCell ref="A91:D91"/>
    <mergeCell ref="A92:D92"/>
    <mergeCell ref="A93:P93"/>
    <mergeCell ref="A94:P94"/>
    <mergeCell ref="A95:P95"/>
    <mergeCell ref="O96:P96"/>
    <mergeCell ref="A97:B97"/>
    <mergeCell ref="C97:E97"/>
    <mergeCell ref="F97:H97"/>
    <mergeCell ref="I97:P97"/>
    <mergeCell ref="A98:F98"/>
    <mergeCell ref="G98:H99"/>
    <mergeCell ref="I98:L99"/>
    <mergeCell ref="M98:P99"/>
    <mergeCell ref="B99:C99"/>
    <mergeCell ref="D99:F99"/>
    <mergeCell ref="I106:L107"/>
    <mergeCell ref="A100:A101"/>
    <mergeCell ref="B100:C101"/>
    <mergeCell ref="G100:H101"/>
    <mergeCell ref="I100:L101"/>
    <mergeCell ref="M100:P105"/>
    <mergeCell ref="A102:A103"/>
    <mergeCell ref="D102:F103"/>
    <mergeCell ref="I102:L103"/>
    <mergeCell ref="A104:A105"/>
    <mergeCell ref="D104:F105"/>
    <mergeCell ref="G104:H105"/>
    <mergeCell ref="I104:L105"/>
    <mergeCell ref="D100:F101"/>
    <mergeCell ref="A106:A107"/>
    <mergeCell ref="D106:F107"/>
    <mergeCell ref="G106:H107"/>
    <mergeCell ref="G102:H103"/>
    <mergeCell ref="A108:A109"/>
    <mergeCell ref="B108:C108"/>
    <mergeCell ref="D108:F109"/>
    <mergeCell ref="G108:H109"/>
    <mergeCell ref="B102:C103"/>
    <mergeCell ref="B104:C105"/>
    <mergeCell ref="A117:P117"/>
    <mergeCell ref="A118:P118"/>
    <mergeCell ref="A119:C119"/>
    <mergeCell ref="D119:E119"/>
    <mergeCell ref="F119:P119"/>
    <mergeCell ref="A114:F114"/>
    <mergeCell ref="G114:H114"/>
    <mergeCell ref="I114:L114"/>
    <mergeCell ref="B106:C107"/>
    <mergeCell ref="B112:C112"/>
    <mergeCell ref="D112:F113"/>
    <mergeCell ref="G112:H113"/>
    <mergeCell ref="I112:L112"/>
    <mergeCell ref="B113:C113"/>
    <mergeCell ref="I113:L113"/>
    <mergeCell ref="I108:L108"/>
    <mergeCell ref="B109:C109"/>
    <mergeCell ref="I109:L109"/>
    <mergeCell ref="B110:C110"/>
    <mergeCell ref="D110:F111"/>
    <mergeCell ref="G110:H111"/>
    <mergeCell ref="I110:L110"/>
    <mergeCell ref="B111:C111"/>
    <mergeCell ref="I111:L111"/>
    <mergeCell ref="A120:E120"/>
    <mergeCell ref="J120:N120"/>
    <mergeCell ref="A121:C123"/>
    <mergeCell ref="D121:G121"/>
    <mergeCell ref="H121:P121"/>
    <mergeCell ref="D122:G122"/>
    <mergeCell ref="H122:I122"/>
    <mergeCell ref="J122:P122"/>
    <mergeCell ref="D123:G123"/>
    <mergeCell ref="H123:I123"/>
    <mergeCell ref="J123:M123"/>
    <mergeCell ref="N123:P123"/>
    <mergeCell ref="A124:D125"/>
    <mergeCell ref="E124:H125"/>
    <mergeCell ref="I124:M125"/>
    <mergeCell ref="N124:P125"/>
    <mergeCell ref="A126:D126"/>
    <mergeCell ref="E126:H129"/>
    <mergeCell ref="I126:M129"/>
    <mergeCell ref="N126:P129"/>
    <mergeCell ref="A127:D127"/>
    <mergeCell ref="A128:D128"/>
    <mergeCell ref="A129:D129"/>
    <mergeCell ref="A130:P130"/>
    <mergeCell ref="A131:P131"/>
    <mergeCell ref="A132:P132"/>
    <mergeCell ref="O133:P133"/>
    <mergeCell ref="A134:B134"/>
    <mergeCell ref="C134:E134"/>
    <mergeCell ref="F134:H134"/>
    <mergeCell ref="I134:P134"/>
    <mergeCell ref="A135:F135"/>
    <mergeCell ref="G135:H136"/>
    <mergeCell ref="I135:L136"/>
    <mergeCell ref="M135:P136"/>
    <mergeCell ref="B136:C136"/>
    <mergeCell ref="D136:F136"/>
    <mergeCell ref="A137:A138"/>
    <mergeCell ref="B137:C138"/>
    <mergeCell ref="G137:H138"/>
    <mergeCell ref="I137:L138"/>
    <mergeCell ref="M137:P142"/>
    <mergeCell ref="A139:A140"/>
    <mergeCell ref="D139:F140"/>
    <mergeCell ref="G139:H140"/>
    <mergeCell ref="I139:L140"/>
    <mergeCell ref="A141:A142"/>
    <mergeCell ref="D141:F142"/>
    <mergeCell ref="G141:H142"/>
    <mergeCell ref="I141:L142"/>
    <mergeCell ref="D137:F138"/>
    <mergeCell ref="B139:C140"/>
    <mergeCell ref="B141:C142"/>
    <mergeCell ref="B147:C147"/>
    <mergeCell ref="D147:F148"/>
    <mergeCell ref="G147:H148"/>
    <mergeCell ref="I147:L147"/>
    <mergeCell ref="B148:C148"/>
    <mergeCell ref="I148:L148"/>
    <mergeCell ref="A143:A144"/>
    <mergeCell ref="D143:F144"/>
    <mergeCell ref="G143:H144"/>
    <mergeCell ref="I143:L144"/>
    <mergeCell ref="A145:A146"/>
    <mergeCell ref="B145:C145"/>
    <mergeCell ref="D145:F146"/>
    <mergeCell ref="G145:H146"/>
    <mergeCell ref="I145:L145"/>
    <mergeCell ref="B146:C146"/>
    <mergeCell ref="I146:L146"/>
    <mergeCell ref="B143:C144"/>
    <mergeCell ref="A151:F151"/>
    <mergeCell ref="G151:H151"/>
    <mergeCell ref="I151:L151"/>
    <mergeCell ref="B149:C149"/>
    <mergeCell ref="D149:F150"/>
    <mergeCell ref="G149:H150"/>
    <mergeCell ref="I149:L149"/>
    <mergeCell ref="B150:C150"/>
    <mergeCell ref="I150:L150"/>
  </mergeCells>
  <phoneticPr fontId="3" type="noConversion"/>
  <printOptions horizontalCentered="1" verticalCentered="1"/>
  <pageMargins left="0.35433070866141736" right="0.35433070866141736" top="0.39370078740157483" bottom="0.39370078740157483" header="0.31496062992125984" footer="0.27559055118110237"/>
  <pageSetup paperSize="9" scale="88" orientation="portrait" r:id="rId1"/>
  <headerFooter alignWithMargins="0"/>
  <rowBreaks count="3" manualBreakCount="3">
    <brk id="39" max="16383" man="1"/>
    <brk id="78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具名範圍</vt:lpstr>
      </vt:variant>
      <vt:variant>
        <vt:i4>12</vt:i4>
      </vt:variant>
    </vt:vector>
  </HeadingPairs>
  <TitlesOfParts>
    <vt:vector size="26" baseType="lpstr">
      <vt:lpstr>勞保-社團明細</vt:lpstr>
      <vt:lpstr>鐘點統計</vt:lpstr>
      <vt:lpstr>所得</vt:lpstr>
      <vt:lpstr>勞退</vt:lpstr>
      <vt:lpstr>健保</vt:lpstr>
      <vt:lpstr>勞保</vt:lpstr>
      <vt:lpstr>作業表</vt:lpstr>
      <vt:lpstr>勞退-請撥</vt:lpstr>
      <vt:lpstr>勞退-支付</vt:lpstr>
      <vt:lpstr>健保-請撥 </vt:lpstr>
      <vt:lpstr>健保-支付</vt:lpstr>
      <vt:lpstr>勞保-請撥</vt:lpstr>
      <vt:lpstr>勞保-支付</vt:lpstr>
      <vt:lpstr>作業表-勞退</vt:lpstr>
      <vt:lpstr>作業表!Print_Area</vt:lpstr>
      <vt:lpstr>'作業表-勞退'!Print_Area</vt:lpstr>
      <vt:lpstr>所得!Print_Area</vt:lpstr>
      <vt:lpstr>健保!Print_Area</vt:lpstr>
      <vt:lpstr>'健保-支付'!Print_Area</vt:lpstr>
      <vt:lpstr>'健保-請撥 '!Print_Area</vt:lpstr>
      <vt:lpstr>勞保!Print_Area</vt:lpstr>
      <vt:lpstr>'勞保-支付'!Print_Area</vt:lpstr>
      <vt:lpstr>'勞保-請撥'!Print_Area</vt:lpstr>
      <vt:lpstr>勞退!Print_Area</vt:lpstr>
      <vt:lpstr>'勞退-支付'!Print_Area</vt:lpstr>
      <vt:lpstr>'勞退-請撥'!Print_Area</vt:lpstr>
    </vt:vector>
  </TitlesOfParts>
  <Company>大竹國小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大竹國小</dc:creator>
  <cp:lastModifiedBy>user</cp:lastModifiedBy>
  <cp:lastPrinted>2024-09-25T10:15:22Z</cp:lastPrinted>
  <dcterms:created xsi:type="dcterms:W3CDTF">2000-10-09T01:14:37Z</dcterms:created>
  <dcterms:modified xsi:type="dcterms:W3CDTF">2024-10-14T00:48:50Z</dcterms:modified>
</cp:coreProperties>
</file>